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C:\Users\aguette\Downloads\"/>
    </mc:Choice>
  </mc:AlternateContent>
  <xr:revisionPtr revIDLastSave="0" documentId="13_ncr:1_{60CA2378-FA24-4E13-A4D1-1B696417BEB6}" xr6:coauthVersionLast="47" xr6:coauthVersionMax="47" xr10:uidLastSave="{00000000-0000-0000-0000-000000000000}"/>
  <bookViews>
    <workbookView xWindow="-120" yWindow="-120" windowWidth="29040" windowHeight="17520" xr2:uid="{00000000-000D-0000-FFFF-FFFF00000000}"/>
  </bookViews>
  <sheets>
    <sheet name="Programación Anual" sheetId="25" r:id="rId1"/>
    <sheet name="Hoja2" sheetId="27" r:id="rId2"/>
    <sheet name="Hoja3" sheetId="28" r:id="rId3"/>
    <sheet name="Hoja1" sheetId="26" state="hidden" r:id="rId4"/>
  </sheets>
  <externalReferences>
    <externalReference r:id="rId5"/>
  </externalReferences>
  <definedNames>
    <definedName name="_xlnm._FilterDatabase" localSheetId="0" hidden="1">'Programación Anual'!$A$10:$AU$88</definedName>
    <definedName name="_xlnm.Print_Area" localSheetId="0">'Programación Anual'!$A$1:$AU$92</definedName>
    <definedName name="_xlnm.Print_Titles" localSheetId="0">'Programación Anual'!$10:$12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71" i="25" l="1"/>
  <c r="AQ71" i="25"/>
  <c r="AR70" i="25"/>
  <c r="AQ39" i="25"/>
  <c r="AQ82" i="25"/>
  <c r="AQ78" i="25"/>
  <c r="AQ76" i="25"/>
  <c r="AQ70" i="25"/>
  <c r="AQ68" i="25"/>
  <c r="AQ65" i="25"/>
  <c r="AQ63" i="25"/>
  <c r="AQ62" i="25"/>
  <c r="AQ57" i="25"/>
  <c r="AQ55" i="25"/>
  <c r="AQ53" i="25"/>
  <c r="AQ49" i="25"/>
  <c r="AQ48" i="25"/>
  <c r="AQ47" i="25"/>
  <c r="AQ43" i="25"/>
  <c r="AQ42" i="25"/>
  <c r="AQ46" i="25"/>
  <c r="AQ32" i="25"/>
  <c r="G93" i="25"/>
  <c r="S93" i="25"/>
  <c r="AR38" i="25"/>
  <c r="AQ38" i="25"/>
  <c r="AR19" i="25"/>
  <c r="AQ19" i="25"/>
  <c r="AR15" i="25"/>
  <c r="AQ15" i="25"/>
  <c r="AR36" i="25"/>
  <c r="AQ25" i="25" l="1"/>
  <c r="AR25" i="25"/>
  <c r="AQ20" i="25"/>
  <c r="AV15" i="25"/>
  <c r="AQ36" i="25" l="1"/>
  <c r="Q93" i="25"/>
  <c r="P93" i="25"/>
  <c r="N93" i="25"/>
  <c r="M93" i="25"/>
  <c r="J93" i="25"/>
  <c r="K93" i="25"/>
  <c r="H93" i="25"/>
  <c r="AR85" i="25" l="1"/>
  <c r="AR84" i="25"/>
  <c r="AR82" i="25"/>
  <c r="AR79" i="25"/>
  <c r="AR78" i="25"/>
  <c r="AR66" i="25"/>
  <c r="AQ66" i="25"/>
  <c r="AR34" i="25"/>
  <c r="AQ34" i="25"/>
  <c r="AR32" i="25"/>
  <c r="AR31" i="25"/>
  <c r="AR29" i="25"/>
  <c r="AQ29" i="25"/>
  <c r="AR17" i="25"/>
  <c r="AQ17" i="25"/>
  <c r="AQ79" i="25"/>
  <c r="AR81" i="25" l="1"/>
  <c r="AQ81" i="25"/>
  <c r="AR86" i="25" l="1"/>
  <c r="AQ86" i="25"/>
  <c r="AR83" i="25"/>
  <c r="AQ83" i="25"/>
  <c r="AR58" i="25"/>
  <c r="AQ58" i="25"/>
  <c r="AR57" i="25"/>
  <c r="AR50" i="25"/>
  <c r="AQ50" i="25"/>
  <c r="AR49" i="25"/>
  <c r="AR48" i="25"/>
  <c r="AR47" i="25"/>
  <c r="AR46" i="25"/>
  <c r="AR62" i="25" l="1"/>
  <c r="AQ33" i="25"/>
  <c r="AQ31" i="25"/>
  <c r="AR33" i="25"/>
  <c r="AR39" i="25"/>
  <c r="AR68" i="25"/>
  <c r="AR26" i="25"/>
  <c r="AQ26" i="25"/>
  <c r="AQ84" i="25"/>
  <c r="AQ85" i="25"/>
  <c r="AQ88" i="25"/>
  <c r="AQ35" i="25"/>
  <c r="AR24" i="25"/>
  <c r="AQ24" i="25"/>
  <c r="AQ23" i="25"/>
  <c r="AR23" i="25"/>
  <c r="AR60" i="25"/>
  <c r="AQ60" i="25"/>
  <c r="AR56" i="25"/>
  <c r="AQ56" i="25"/>
  <c r="AR54" i="25"/>
  <c r="AQ54" i="25"/>
  <c r="AR52" i="25"/>
  <c r="AQ52" i="25"/>
  <c r="AR30" i="25"/>
  <c r="AQ30" i="25"/>
  <c r="AR35" i="25"/>
  <c r="AQ27" i="25"/>
  <c r="AR27" i="25"/>
  <c r="AR80" i="25"/>
  <c r="AQ80" i="25"/>
  <c r="AR75" i="25"/>
  <c r="AQ75" i="25"/>
  <c r="AR74" i="25"/>
  <c r="AQ74" i="25"/>
  <c r="AR55" i="25"/>
  <c r="AR51" i="25"/>
  <c r="AQ51" i="25"/>
  <c r="AR28" i="25"/>
  <c r="AQ28" i="25"/>
  <c r="AR22" i="25"/>
  <c r="AQ22" i="25"/>
  <c r="AQ21" i="25"/>
  <c r="AQ18" i="25"/>
  <c r="AQ89" i="25" s="1"/>
  <c r="AR21" i="25"/>
  <c r="AR18" i="25"/>
  <c r="AR67" i="25"/>
  <c r="AQ67" i="25"/>
  <c r="AR65" i="25"/>
  <c r="AR64" i="25"/>
  <c r="AQ64" i="25"/>
  <c r="AR63" i="25"/>
  <c r="AR61" i="25"/>
  <c r="AQ61" i="25"/>
  <c r="AR59" i="25"/>
  <c r="AQ59" i="25"/>
  <c r="AR53" i="25"/>
  <c r="AR45" i="25"/>
  <c r="AQ45" i="25"/>
  <c r="AR44" i="25"/>
  <c r="AQ44" i="25"/>
  <c r="AR43" i="25"/>
  <c r="AR42" i="25"/>
  <c r="AR77" i="25"/>
  <c r="AQ77" i="25"/>
  <c r="AR76" i="25"/>
  <c r="AR73" i="25"/>
  <c r="AQ73" i="25"/>
  <c r="AR88" i="25"/>
  <c r="D10" i="26"/>
  <c r="E3" i="26"/>
  <c r="C8" i="26"/>
  <c r="D3" i="26"/>
  <c r="D4" i="26"/>
  <c r="D5" i="26"/>
  <c r="D6" i="26"/>
  <c r="D7" i="26"/>
  <c r="D8" i="26"/>
  <c r="D9" i="26"/>
  <c r="D11" i="26"/>
  <c r="C7" i="26"/>
  <c r="C6" i="26"/>
  <c r="C5" i="26"/>
  <c r="C4" i="26"/>
  <c r="C3" i="26"/>
  <c r="B6" i="26"/>
  <c r="B5" i="26"/>
  <c r="B4" i="26"/>
  <c r="B3" i="26"/>
</calcChain>
</file>

<file path=xl/sharedStrings.xml><?xml version="1.0" encoding="utf-8"?>
<sst xmlns="http://schemas.openxmlformats.org/spreadsheetml/2006/main" count="2011" uniqueCount="320">
  <si>
    <t xml:space="preserve">FORMATO PLAN ANUAL DE AUDITORÍAS 
VIGENCIA 2024
PROCESO:  EVALUACIÓN INDEPENDIENTE Y ASESORÍA </t>
  </si>
  <si>
    <t>Versión: 8.0</t>
  </si>
  <si>
    <t>Fecha: 22/04/2020</t>
  </si>
  <si>
    <t>Código: EIA-F-03</t>
  </si>
  <si>
    <r>
      <rPr>
        <b/>
        <sz val="12"/>
        <rFont val="Arial"/>
        <family val="2"/>
      </rPr>
      <t xml:space="preserve">Objetivo : </t>
    </r>
    <r>
      <rPr>
        <sz val="12"/>
        <rFont val="Arial"/>
        <family val="2"/>
      </rPr>
      <t>Planear y ejecutar las actividades de la Oficina de Control Interno - OCI, bajo un enfoque basado en riesgos, teniendo en cuenta los mapas de riesgos por procesos, en el marco de sus funciones y los 5 Roles asociados a esta, así: 
-Liderazgo Estratégico
-Enfoque hacia la prevención
-Evaluación de la Gestión de Riesgos
-Evaluación y seguimiento 
-Relación con Entes Externos de Control</t>
    </r>
  </si>
  <si>
    <r>
      <rPr>
        <b/>
        <sz val="12"/>
        <rFont val="Arial"/>
        <family val="2"/>
      </rPr>
      <t>Alcance del Plan:</t>
    </r>
    <r>
      <rPr>
        <sz val="12"/>
        <rFont val="Arial"/>
        <family val="2"/>
      </rPr>
      <t xml:space="preserve"> Inicia con la formulación del Plan Anual de Auditoria - PAA, en el marco de los cinco (5) roles, continúa con la ejecución de las actividades programadas en este y finaliza con el seguimiento al cumplimiento del mismo.
Aplica: MVCT y FONVIVIENDA</t>
    </r>
  </si>
  <si>
    <r>
      <rPr>
        <b/>
        <sz val="12"/>
        <rFont val="Arial"/>
        <family val="2"/>
      </rPr>
      <t>Criterios</t>
    </r>
    <r>
      <rPr>
        <sz val="12"/>
        <rFont val="Arial"/>
        <family val="2"/>
      </rPr>
      <t xml:space="preserve">: Normatividad vigente a la fecha que aplique a los diferentes procesos del MVCT y FONVIVIENDA, Políticas, Manuales, Planes, Procedimientos, Instructivos, Guías y Lineamientos adoptados en el SIG.               </t>
    </r>
  </si>
  <si>
    <r>
      <rPr>
        <b/>
        <sz val="12"/>
        <rFont val="Arial"/>
        <family val="2"/>
      </rPr>
      <t>Recursos</t>
    </r>
    <r>
      <rPr>
        <sz val="12"/>
        <rFont val="Arial"/>
        <family val="2"/>
      </rPr>
      <t xml:space="preserve">: 
Recurso Humano: Equipo de Trabajo de la Oficina de Control Interno y  Enlaces Internos del MVCT.
Recursos Financieros: Gastos de Inversión, Rubro de Fortalecimiento de las Capacidades Estratégicas y de Apoyo del MVCT a Nivel Nacional.
Recursos Tecnológicos: Equipos de cómputo, Sistemas de Información, Sistemas de Redes y Correos electrónicos.   
y demás recursos que se requieran y sean asignados para garantizar el cumplimiento del Plan Anual de Auditorias correspondiente a esta vigencia.  
                                                                                                                                                                                                                   </t>
    </r>
  </si>
  <si>
    <t>PROGRAMACIÓN DE ASESORIAS, ACOMPAÑAMIENTOS, INFORMES, AUDITORÍAS Y SEGUIMIENTOS.</t>
  </si>
  <si>
    <t>ROLES DE LA OFICINA DE CONTROL INTERNO</t>
  </si>
  <si>
    <t>PROCESOS</t>
  </si>
  <si>
    <t>NORMATIVIDAD</t>
  </si>
  <si>
    <t>Enero</t>
  </si>
  <si>
    <t>Febrero</t>
  </si>
  <si>
    <t>Marzo</t>
  </si>
  <si>
    <t>Abril</t>
  </si>
  <si>
    <t>Mayo</t>
  </si>
  <si>
    <t>Junio</t>
  </si>
  <si>
    <t>Julio</t>
  </si>
  <si>
    <t>Agosto</t>
  </si>
  <si>
    <t>Septiembre</t>
  </si>
  <si>
    <t>Octubre</t>
  </si>
  <si>
    <t>Noviembre</t>
  </si>
  <si>
    <t>Diciembre</t>
  </si>
  <si>
    <t>Total Programado</t>
  </si>
  <si>
    <t>Total Ejecutado</t>
  </si>
  <si>
    <t>Ubicación
Producto en Compartida</t>
  </si>
  <si>
    <t>Observaciones</t>
  </si>
  <si>
    <t>Responsable de la OCI</t>
  </si>
  <si>
    <t>Estratégico</t>
  </si>
  <si>
    <t>Misional</t>
  </si>
  <si>
    <t>Apoyo</t>
  </si>
  <si>
    <t xml:space="preserve">Evaluación </t>
  </si>
  <si>
    <t>Programado</t>
  </si>
  <si>
    <t>Ejecutado</t>
  </si>
  <si>
    <t>Seguimiento</t>
  </si>
  <si>
    <t>1. ROL LIDERAZGO ESTRATÉGICO</t>
  </si>
  <si>
    <t>Participación en los diferentes Comités Institucionales (A Demanda)</t>
  </si>
  <si>
    <t>TODOS</t>
  </si>
  <si>
    <t xml:space="preserve">Ley 87 de 1993, Articulo 12, literal f.
Decreto 3571 de 2011, Articulo 8, literal 7.
Decreto 338 de 2019 y 
Artículo 2.2.21.7.3. (sic) Numeración corregida por el art. 1°, Decreto Nacional 1605 de 2019. </t>
  </si>
  <si>
    <t>Durante el mes de enero, la OCI participó en  Comités de Conciliación MVCT 2 y Fonvivienda  2, Comités de Contratación  MVCT 1 , Comité Institucional de Gestión y Desempeño 1 ,  Comité Institucional de Coordinación de Control Interno 1, para un total de 7 Comites Institucionales.</t>
  </si>
  <si>
    <r>
      <t xml:space="preserve">La Oficina de Control Interno participó con voz, pero sin voto  en </t>
    </r>
    <r>
      <rPr>
        <b/>
        <sz val="11"/>
        <color theme="1"/>
        <rFont val="Verdana"/>
        <family val="2"/>
      </rPr>
      <t>7</t>
    </r>
    <r>
      <rPr>
        <b/>
        <sz val="11"/>
        <color rgb="FFFF0000"/>
        <rFont val="Verdana"/>
        <family val="2"/>
      </rPr>
      <t xml:space="preserve"> </t>
    </r>
    <r>
      <rPr>
        <sz val="11"/>
        <color theme="1"/>
        <rFont val="Verdana"/>
        <family val="2"/>
      </rPr>
      <t>comités: Cómites de Contratación tres (3), Cómites de Conciliación cuatro (4).</t>
    </r>
  </si>
  <si>
    <r>
      <t xml:space="preserve">La Oficina de Control Interno participa con derecho a voz, pero sin voto en los diferentes Comités Institucionales tanto del MVCT como de FONVIVIENDA, durante el periodo objeto del presente informe la OCI participó en </t>
    </r>
    <r>
      <rPr>
        <b/>
        <sz val="11"/>
        <color theme="1"/>
        <rFont val="Verdana"/>
        <family val="2"/>
      </rPr>
      <t>6</t>
    </r>
    <r>
      <rPr>
        <b/>
        <sz val="11"/>
        <color rgb="FFFF0000"/>
        <rFont val="Verdana"/>
        <family val="2"/>
      </rPr>
      <t xml:space="preserve"> </t>
    </r>
    <r>
      <rPr>
        <sz val="11"/>
        <color theme="1"/>
        <rFont val="Verdana"/>
        <family val="2"/>
      </rPr>
      <t xml:space="preserve">comités  así: Comité de Conciliación </t>
    </r>
    <r>
      <rPr>
        <b/>
        <sz val="11"/>
        <color theme="1"/>
        <rFont val="Verdana"/>
        <family val="2"/>
      </rPr>
      <t xml:space="preserve">3 </t>
    </r>
    <r>
      <rPr>
        <sz val="11"/>
        <color theme="1"/>
        <rFont val="Verdana"/>
        <family val="2"/>
      </rPr>
      <t xml:space="preserve"> Comité de Contratación </t>
    </r>
    <r>
      <rPr>
        <b/>
        <sz val="11"/>
        <color theme="1"/>
        <rFont val="Verdana"/>
        <family val="2"/>
      </rPr>
      <t xml:space="preserve">2 </t>
    </r>
    <r>
      <rPr>
        <sz val="11"/>
        <color theme="1"/>
        <rFont val="Verdana"/>
        <family val="2"/>
      </rPr>
      <t>Cómite de Gestión Institucional de Desempeño</t>
    </r>
    <r>
      <rPr>
        <b/>
        <sz val="11"/>
        <color theme="1"/>
        <rFont val="Verdana"/>
        <family val="2"/>
      </rPr>
      <t xml:space="preserve"> 1</t>
    </r>
  </si>
  <si>
    <r>
      <t xml:space="preserve">La Oficina de Control Interno participa con derecho a voz, pero sin voto en los diferentes Comités Institucionales tanto del MVCT como de FONVIVIENDA, durante el periodo objeto del presente informe la OCI participó en </t>
    </r>
    <r>
      <rPr>
        <b/>
        <sz val="11"/>
        <color theme="1"/>
        <rFont val="Verdana"/>
        <family val="2"/>
      </rPr>
      <t>5</t>
    </r>
    <r>
      <rPr>
        <b/>
        <sz val="11"/>
        <color rgb="FFFF0000"/>
        <rFont val="Verdana"/>
        <family val="2"/>
      </rPr>
      <t xml:space="preserve"> </t>
    </r>
    <r>
      <rPr>
        <sz val="11"/>
        <color theme="1"/>
        <rFont val="Verdana"/>
        <family val="2"/>
      </rPr>
      <t xml:space="preserve">comités  así: Comité de Conciliación </t>
    </r>
    <r>
      <rPr>
        <b/>
        <sz val="11"/>
        <color theme="1"/>
        <rFont val="Verdana"/>
        <family val="2"/>
      </rPr>
      <t>3</t>
    </r>
    <r>
      <rPr>
        <sz val="11"/>
        <color theme="1"/>
        <rFont val="Verdana"/>
        <family val="2"/>
      </rPr>
      <t xml:space="preserve">  Comité de Contratación </t>
    </r>
    <r>
      <rPr>
        <b/>
        <sz val="11"/>
        <color theme="1"/>
        <rFont val="Verdana"/>
        <family val="2"/>
      </rPr>
      <t xml:space="preserve">1 </t>
    </r>
    <r>
      <rPr>
        <sz val="11"/>
        <color theme="1"/>
        <rFont val="Verdana"/>
        <family val="2"/>
      </rPr>
      <t>Cómite de Coordinación de Control Interno</t>
    </r>
    <r>
      <rPr>
        <b/>
        <sz val="11"/>
        <color theme="1"/>
        <rFont val="Verdana"/>
        <family val="2"/>
      </rPr>
      <t xml:space="preserve"> 1</t>
    </r>
  </si>
  <si>
    <t>La Oficina de Control Interno participa con derecho a voz, pero sin voto en los diferentes Comités Institucionales tanto del MVCT como de FONVIVIENDA, durante el periodo objeto del presente informe la OCI participó en 6 comités  así: Comité de Conciliación 3  Comité de Contratación 3.</t>
  </si>
  <si>
    <t>La Oficina de Control Interno participa con derecho a voz, pero sin voto en los diferentes Comités Institucionales tanto del MVCT como de FONVIVIENDA, durante el periodo objeto del presente informe la OCI participó en 4 comités  así: Comité de Conciliación 2  Comité de Contratación 1 y comite extraordinario de Coordinación de Control Interno 1</t>
  </si>
  <si>
    <t>JEFE OCI
EQUIPO OCI</t>
  </si>
  <si>
    <t>2. ROL ENFOQUE HACIA LA PREVENCIÓN</t>
  </si>
  <si>
    <t xml:space="preserve">Fomentar la Cultura del Autocontrol  </t>
  </si>
  <si>
    <t>Ley 87 de 1993, Articulo 12, literal h.
Decreto 3571 de 2011, Articulo 8, numeral  2.
Decreto 648 de 2017.  Artículo 17.</t>
  </si>
  <si>
    <t>N/A</t>
  </si>
  <si>
    <t>Para el periodo objeto de este informe, se realizó una (1) actividad correspondiente al fomento de cultura de autocontrol; las profesionales encargadas remitieron al Correo de Control Interno, estrategia para el fomento de la cultura de autocontrol, para que esta sea socializada con el grupo de comunicaciones.</t>
  </si>
  <si>
    <t>EQUIPO OCI</t>
  </si>
  <si>
    <t xml:space="preserve">Verificación de la remisión  sobre la participación efectiva de la mujer en los cargos de niveles decisorios del Estado Colombiano en el MVCT </t>
  </si>
  <si>
    <t>GESTION ESTRATÉGICA DEL TALENTO HUMANO</t>
  </si>
  <si>
    <t>Ley 581 de 2000 reglamenta la adecuada y efectiva participación de la mujer en los niveles decisorios del sector público</t>
  </si>
  <si>
    <t>Se remitio correo a TH, solicitando se allegara el reporte que desde este Grupo se debio realizar en la plataforma dispuesta por el DAFP, para que el MVCT, indicará los cargos de nivel decisorio ocupado por mujeres.</t>
  </si>
  <si>
    <t>TEMATICA SIG</t>
  </si>
  <si>
    <t>Actualización de la caracterización del proceso y los procedimientos del proceso de Evaluación Independiente y Asesoría.</t>
  </si>
  <si>
    <t>EVALUACIÓN INDEPENDIENTE Y ASESORÍA</t>
  </si>
  <si>
    <t>Manual diseño, rediseño, actualización de procesos</t>
  </si>
  <si>
    <t>Se realizo mesa de trabajo virtual con personal de planta OCI socializando la actualización de la matriz DET-PL-02 v8.
https://minviviendagovco.sharepoint.com/:f:/r/sites/GestinOCI2023/Gestin%20OCI%202024/2.%20ROL%20ENFOQUE%20HACIA%20LA%20PREVENCION/07.%20CARACTERIZACION%20DE%20PROCESOS%20Y%20PROCEDIMIENTOS%20EIA?csf=1&amp;web=1&amp;e=UddnMt</t>
  </si>
  <si>
    <t>TEMATICA SIG
APOYO EQUIPO OCI</t>
  </si>
  <si>
    <t>Seguimiento cumplimento Sentencia T-302-2017 –Ministerio de Vivienda, Ciudad y Territorio.</t>
  </si>
  <si>
    <t>PROCESOS JUDICIALES Y ACCIONES CONSTITUCIONALES</t>
  </si>
  <si>
    <t>Auto 408-2023 y Auto 311-2024 al interior de la Sentencia T-302-2017</t>
  </si>
  <si>
    <t xml:space="preserve">
Se solicito información al VASB, remitiendo correo a la Dra. Natalia Duarte Caceres, con fecha límite para la entrega de esta del 25/06/2024 se envía reiterativo el 26/06/2024
</t>
  </si>
  <si>
    <t>Verificación de la remisión sobre porcentaje de vinculación laboral de personas con discapacidad en el sector público - MVCT</t>
  </si>
  <si>
    <t>Decreto 2011 de 2017 Porcentaje de vinculación laboral de personas con discapacidad en el sector público.
Decreto 1083 de 2015 artículo 2.2.17.7
Circular Conjunta N° 025 de 2019</t>
  </si>
  <si>
    <t>Verificación de la remisión Informe de personal y costos MVCT</t>
  </si>
  <si>
    <t xml:space="preserve">GESTIÓN ESTRATEGICA DE TALENTO HUMANO </t>
  </si>
  <si>
    <t>GESTIÓN DE CONTRATACIÓN GESTIÓN FINANCIERA.</t>
  </si>
  <si>
    <t>CGR - Articulo 41. Resolución Reglamentaria Ejecutiva 0032 Anual</t>
  </si>
  <si>
    <r>
      <rPr>
        <sz val="7"/>
        <color theme="1"/>
        <rFont val="Times New Roman"/>
        <family val="1"/>
      </rPr>
      <t xml:space="preserve"> </t>
    </r>
    <r>
      <rPr>
        <sz val="12"/>
        <color theme="1"/>
        <rFont val="Arial"/>
        <family val="2"/>
      </rPr>
      <t>La OCI durante marzo realizó actividades preventivas asegurando que el MVCT cumpliera oportunamente con el reporte de Personal y Costos de 2023 ante la CGR, el cual se llevó a cabo el 21 de Febrero de 2024 y se realizó la validación a través del aplicativo CHIP Contable.</t>
    </r>
  </si>
  <si>
    <t>TEMATICA FINANCIERA</t>
  </si>
  <si>
    <t>Verificación Implementación de Carrera Administrativa y Evaluación del Desempeño - EDL  (cuando aplique).</t>
  </si>
  <si>
    <t xml:space="preserve">Circular Externa No 0010 de 2020 de la CNSC
Directiva No. 015 de la PGN </t>
  </si>
  <si>
    <t xml:space="preserve">TEMATICA JURIDICA 
TEMATICA SIG </t>
  </si>
  <si>
    <t xml:space="preserve">Verificación al Reporte de la Matriz de Fenecimiento para MVCT </t>
  </si>
  <si>
    <t>Ley 87 de 1993 art 12, literal E
Decreto 111 de 1996 
Resolución CGN 533 de 2015 y sus modificaciones
Circular Interna MVCT No. 2023IE0000119</t>
  </si>
  <si>
    <r>
      <rPr>
        <sz val="7"/>
        <color theme="1"/>
        <rFont val="Times New Roman"/>
        <family val="1"/>
      </rPr>
      <t xml:space="preserve"> </t>
    </r>
    <r>
      <rPr>
        <sz val="11"/>
        <color theme="1"/>
        <rFont val="Verdana"/>
        <family val="2"/>
      </rPr>
      <t>La OCI durante marzo realizó actividades preventivas y de seguimiento de verificación de las actividades adelantadas por parte de las dependencias de las acciones programadas en el Plan de Mejoramiento suscrito con la CGR con corte al 28 de febrero 2024, tendientes a subsanar el fenecimiento de la cuenta fiscal del MVCT, a fin de que estuvieran registradas en la matriz de fenecimiento los citados avances con los soportes.</t>
    </r>
  </si>
  <si>
    <r>
      <rPr>
        <sz val="7"/>
        <color theme="1"/>
        <rFont val="Times New Roman"/>
        <family val="1"/>
      </rPr>
      <t xml:space="preserve"> </t>
    </r>
    <r>
      <rPr>
        <sz val="11"/>
        <color theme="1"/>
        <rFont val="Verdana"/>
        <family val="2"/>
      </rPr>
      <t>La OCI durante mayo realizó actividades preventivas y de seguimiento de verificación de las actividades adelantadas por parte de las dependencias de las acciones programadas en el Plan de Mejoramiento suscrito con la CGR con corte al 30  de Abril 2024, tendientes a subsanar el fenecimiento de la cuenta fiscal del MVCT, a fin de que estuvieran registradas en la matriz de fenecimiento los citados avances con los soportes.</t>
    </r>
  </si>
  <si>
    <t xml:space="preserve">TEMATICA FINANCIERA </t>
  </si>
  <si>
    <t xml:space="preserve">Verificación al Reporte de la Matriz de Fenecimiento para FONVIVIENDA </t>
  </si>
  <si>
    <t>La OCI durante marzo realizó actividades preventivas y de seguimiento de verificación de las actividades adelantadas por parte de las dependencias de las acciones programadas en el Plan de Mejoramiento suscrito con la CGR con corte al 28 de febrero de 2024, tendientes a subsanar el fenecimiento de la cuenta fiscal de FONVIVIENDA, a fin de que estuvieran registradas en la matriz de fenecimiento los citados avances con los soportes</t>
  </si>
  <si>
    <t>La OCI durante mayo se realizó actividades preventivas y de seguimiento de verificación de las actividades adelantadas por parte de las dependencias de las acciones programadas en el Plan de Mejoramiento suscrito con la CGR con corte al 30 de abril de 2024, tendientes a subsanar el fenecimiento de la cuenta fiscal de FONVIVIENDA, a fin de que estuvieran registradas en la matriz de fenecimiento los citados avances con los soportes.</t>
  </si>
  <si>
    <t>Verificación de la remisión y/o actualización del Reporte de Activos en el Sistema de Información de Gestión de Activos – SIGA tanto para el MVCT como para FONVIVIENDA.</t>
  </si>
  <si>
    <t xml:space="preserve">GESTIÓN DE RECUSOS FISICOS 
GESTIÓN FINANACIERA </t>
  </si>
  <si>
    <t>Normatividad: Ley 87 de 1993, Articulo 12,, Decreto 648 de 2017 y Decreto 1778 de 2016  Artículo 2.5.2.1.2 </t>
  </si>
  <si>
    <t>Se envío correo solicitando la evidencia de cargue y reporte en los modulos del SIGA</t>
  </si>
  <si>
    <t xml:space="preserve">Mesa de trabajo - Verificación al Sistema de Seguridad y Salud en el Trabajo </t>
  </si>
  <si>
    <t>Ley 87 de 1993, Articulo 12, literal e.
Decreto 3571 de 2011, Articulo 8, literal 4.
Decreto 1072 de 2015
ISO 19011:2012
Resolución 0312 de 2019</t>
  </si>
  <si>
    <t>Mesa de trabajo - Verificación al Sistema de Gestión Ambiental</t>
  </si>
  <si>
    <t>GESTIÓN RECURSOS FISICOS</t>
  </si>
  <si>
    <t xml:space="preserve"> Implementación Mapas de Aseguramiento </t>
  </si>
  <si>
    <t xml:space="preserve">SEGUIMIENTO Y MEJORA CONTINUA </t>
  </si>
  <si>
    <t>Ley 87 de 1993
Decreto 1499 de 2017
Guía para la Construcción de Mapas de Aseguramiento V2, noviembre 2020</t>
  </si>
  <si>
    <t>Se realiza la socialiización y distribución de actividades por parte del jefe de oficina para la implmentación de los mapas de aseguramiento; se realiza mesa de trabajo; se dejan los compromisos pertinentes en acta  1 del 24-05-2024.</t>
  </si>
  <si>
    <t xml:space="preserve">Mesa de Trabajo - Verificación ITA </t>
  </si>
  <si>
    <t>GESTIÓN DE TIC</t>
  </si>
  <si>
    <t>Directiva 014 del 30 de agosto de 2022 de la Procuradora General de la Nación
Artículo 23 de la Ley 1712 de 2014
Resolución 1519 de 2020
Resolución MINTIC 1519 del 2020 y sus Anexos 1, 2, 3 y 4</t>
  </si>
  <si>
    <t>Verificación de la implementación del Sistema de Gestión de Seguridad de la Información, y al Modelo de Seguridad y Privacidad de la Información - MSPI</t>
  </si>
  <si>
    <t>Ntc Iso 27001
Lineamientos MINTIC</t>
  </si>
  <si>
    <t>N</t>
  </si>
  <si>
    <t xml:space="preserve">TEMÁTICA SIG </t>
  </si>
  <si>
    <t xml:space="preserve">Verificación  – seguimiento a la Política de Gobierno Digital. </t>
  </si>
  <si>
    <t>Decreto 767 de 2022, Decreto 1263 de 2022, "Por el cual se adiciona el Título 23 a la Parte 2 del Libro 2 del Decreto 1078 de 2015, Decreto Único Reglamentario del Sector de Tecnologías de la Información y las Comunicaciones, con el fin de definir lineamientos y estándares aplicables a la Transformación Digital Pública".
MIPG</t>
  </si>
  <si>
    <t xml:space="preserve">Verificación de plataformas tecnológicas y/o bases de datos institucionales. </t>
  </si>
  <si>
    <t xml:space="preserve"> Ley 2080 de 2021
Decreto 403 de 2020, </t>
  </si>
  <si>
    <t>Seguimiento presuntos actos de corrupción.</t>
  </si>
  <si>
    <t xml:space="preserve">Ley 87 de 1993,  Ley 1474 del 2011, Decreto 019 de 2012,  Decreto 3571 de 2011, Decreto 1083 de 2015 modificado por el Decreto 338 de 2019, Directiva Presidencial 01 de 2015, Circular MVCT Rad-2023IE0005457 del 10 de julio de 2023
 </t>
  </si>
  <si>
    <t>TEMATICA JURIDICA
APOYO EQUIPO OCI</t>
  </si>
  <si>
    <t xml:space="preserve">Reporte al Sistema de Alertas Tempranas SACI </t>
  </si>
  <si>
    <t>Artículo 62 del Decreto 403 de 2020</t>
  </si>
  <si>
    <t xml:space="preserve">TEMATICA MISIONAL </t>
  </si>
  <si>
    <t xml:space="preserve">Asesorías y Acompañamientos  </t>
  </si>
  <si>
    <t>Ley 87 de 1993, Articulo 12, literal f.
Decreto 3571 de 2011, Articulo 8, literal  6.
Decreto 338 de 2019 y 
Artículo 2.2.21.7.3. (sic) Numeración corregida por el art. 1°, Decreto Nacional 1605 de 2019</t>
  </si>
  <si>
    <t>La OCI durante enero asesoró y acompañó 6 reuniones y/o mesas de trabajo orientados a la instalación de 4 auditorias con las CGR  y proceso de Gestión de la Información y Tecnologías de las Comunicaciones.</t>
  </si>
  <si>
    <r>
      <t xml:space="preserve">Durante el periodo objeto del presente informe la OCI asesoró y acompañó </t>
    </r>
    <r>
      <rPr>
        <b/>
        <sz val="11"/>
        <color theme="1"/>
        <rFont val="Verdana"/>
        <family val="2"/>
      </rPr>
      <t>20</t>
    </r>
    <r>
      <rPr>
        <sz val="11"/>
        <color theme="1"/>
        <rFont val="Verdana"/>
        <family val="2"/>
      </rPr>
      <t xml:space="preserve"> reuniones y/o mesas de trabajo relacionados con los siguientes procesos: Gestión Financiera </t>
    </r>
    <r>
      <rPr>
        <b/>
        <sz val="11"/>
        <color theme="1"/>
        <rFont val="Verdana"/>
        <family val="2"/>
      </rPr>
      <t xml:space="preserve">9 </t>
    </r>
    <r>
      <rPr>
        <sz val="11"/>
        <color theme="1"/>
        <rFont val="Verdana"/>
        <family val="2"/>
      </rPr>
      <t xml:space="preserve">; Gestión de la Tecnología de  la Información y las comunicaciones </t>
    </r>
    <r>
      <rPr>
        <b/>
        <sz val="11"/>
        <color theme="1"/>
        <rFont val="Verdana"/>
        <family val="2"/>
      </rPr>
      <t xml:space="preserve">2; </t>
    </r>
    <r>
      <rPr>
        <sz val="11"/>
        <color theme="1"/>
        <rFont val="Verdana"/>
        <family val="2"/>
      </rPr>
      <t xml:space="preserve">Gestión a la Políticade Agua Potable y Saneamiento Básico </t>
    </r>
    <r>
      <rPr>
        <b/>
        <sz val="11"/>
        <color theme="1"/>
        <rFont val="Verdana"/>
        <family val="2"/>
      </rPr>
      <t xml:space="preserve">3; </t>
    </r>
    <r>
      <rPr>
        <sz val="11"/>
        <color theme="1"/>
        <rFont val="Verdana"/>
        <family val="2"/>
      </rPr>
      <t xml:space="preserve">Gestión a la Política de Vivienda </t>
    </r>
    <r>
      <rPr>
        <b/>
        <sz val="11"/>
        <color theme="1"/>
        <rFont val="Verdana"/>
        <family val="2"/>
      </rPr>
      <t>6.</t>
    </r>
  </si>
  <si>
    <r>
      <t xml:space="preserve">Durante el periodo objeto del presente informe la OCI asesoró y acompañó </t>
    </r>
    <r>
      <rPr>
        <b/>
        <sz val="11"/>
        <color theme="1"/>
        <rFont val="Verdana"/>
        <family val="2"/>
      </rPr>
      <t xml:space="preserve">10 </t>
    </r>
    <r>
      <rPr>
        <sz val="11"/>
        <color theme="1"/>
        <rFont val="Verdana"/>
        <family val="2"/>
      </rPr>
      <t xml:space="preserve">reuniones y/o mesas de trabajo así : Gestión de Tecnologías de la Información y Comunicación </t>
    </r>
    <r>
      <rPr>
        <b/>
        <sz val="11"/>
        <color theme="1"/>
        <rFont val="Verdana"/>
        <family val="2"/>
      </rPr>
      <t xml:space="preserve">2 </t>
    </r>
    <r>
      <rPr>
        <sz val="11"/>
        <color theme="1"/>
        <rFont val="Verdana"/>
        <family val="2"/>
      </rPr>
      <t xml:space="preserve"> Procesos Judiciales y Acciones Constituacionales </t>
    </r>
    <r>
      <rPr>
        <b/>
        <sz val="11"/>
        <color theme="1"/>
        <rFont val="Verdana"/>
        <family val="2"/>
      </rPr>
      <t xml:space="preserve">1 </t>
    </r>
    <r>
      <rPr>
        <sz val="11"/>
        <color theme="1"/>
        <rFont val="Verdana"/>
        <family val="2"/>
      </rPr>
      <t xml:space="preserve">Gestión a la Politíca de Vivienda </t>
    </r>
    <r>
      <rPr>
        <b/>
        <sz val="11"/>
        <color theme="1"/>
        <rFont val="Verdana"/>
        <family val="2"/>
      </rPr>
      <t xml:space="preserve">2 </t>
    </r>
    <r>
      <rPr>
        <sz val="11"/>
        <color theme="1"/>
        <rFont val="Verdana"/>
        <family val="2"/>
      </rPr>
      <t xml:space="preserve">Gestión Financiera </t>
    </r>
    <r>
      <rPr>
        <b/>
        <sz val="11"/>
        <color theme="1"/>
        <rFont val="Verdana"/>
        <family val="2"/>
      </rPr>
      <t xml:space="preserve">4 </t>
    </r>
    <r>
      <rPr>
        <sz val="11"/>
        <color theme="1"/>
        <rFont val="Verdana"/>
        <family val="2"/>
      </rPr>
      <t xml:space="preserve"> Gestión a la Política de Agua Potable y Saneamieto Básico </t>
    </r>
    <r>
      <rPr>
        <b/>
        <sz val="11"/>
        <color theme="1"/>
        <rFont val="Verdana"/>
        <family val="2"/>
      </rPr>
      <t>1</t>
    </r>
  </si>
  <si>
    <r>
      <t>Durante el periodo objeto del presente informe la OCI asesoró y acompañó 7 reuniones y/o mesas de trabajo así :Gestión a la Politíca de Vivienda</t>
    </r>
    <r>
      <rPr>
        <b/>
        <sz val="11"/>
        <color theme="1"/>
        <rFont val="Verdana"/>
        <family val="2"/>
      </rPr>
      <t xml:space="preserve"> 1 </t>
    </r>
    <r>
      <rPr>
        <sz val="11"/>
        <color theme="1"/>
        <rFont val="Verdana"/>
        <family val="2"/>
      </rPr>
      <t>Gestión Financiera</t>
    </r>
    <r>
      <rPr>
        <b/>
        <sz val="11"/>
        <color theme="1"/>
        <rFont val="Verdana"/>
        <family val="2"/>
      </rPr>
      <t xml:space="preserve"> 3  </t>
    </r>
    <r>
      <rPr>
        <sz val="11"/>
        <color theme="1"/>
        <rFont val="Verdana"/>
        <family val="2"/>
      </rPr>
      <t>Gestión a la Política de Agua Potable y Saneamieto Básico</t>
    </r>
    <r>
      <rPr>
        <b/>
        <sz val="11"/>
        <color theme="1"/>
        <rFont val="Verdana"/>
        <family val="2"/>
      </rPr>
      <t xml:space="preserve"> 3</t>
    </r>
  </si>
  <si>
    <t>Durante el periodo objeto del presente informe la OCI asesoró y acompañó 7 reuniones y/o mesas de trabajo así : Gestión a la Politíca de Vivienda 1 Gestión Financiera 5  Gestión a la Política de Agua Potable y Saneamieto Básico 1</t>
  </si>
  <si>
    <t>Durante el periodo objeto del presente informe la OCI asesoró y acompañó 4 reuniones y/o mesas de trabajo así : Gestión a la Politíca de Vivienda 1 Gestión Financiera 3.</t>
  </si>
  <si>
    <t>3. ROL DE EVALUACIÓN DE GESTIÓN DEL RIESGO</t>
  </si>
  <si>
    <t xml:space="preserve">Evaluación a la efectividad de los controles establecidos en las matrices de los Mapas de Riesgos integrados de corrupción, gestión y Seguridad digital - (Tercera  Línea de Defensa). </t>
  </si>
  <si>
    <t>Ley 87 de 1993, Articulo 12, literal c.
Decreto 3571 de 2011, Articulo 8, numeral  5.
Metodología Integrada de Administración del Riesgo 2.0 del MVCT.</t>
  </si>
  <si>
    <t>Durante el periodo la OCI realizó la evaluación a los riesgos de los 19 procesos.</t>
  </si>
  <si>
    <t>TEMÁTICA SIG
APOYO EQUIPO OCI</t>
  </si>
  <si>
    <t>Monitoreo del mapa de riesgos de Gestión y Corrupción de la OCI.</t>
  </si>
  <si>
    <t>EVALUACION INDEPENDIENTE Y ASESORÍA</t>
  </si>
  <si>
    <t>Ley 87 de 1993, Articulo 12, literal c.
Ley 1474 de 2011, Articulo 73.
Decreto 3571 de 2011, Articulo 8, literal  5.
Metodología Integrada de Administración del Riesgo 2.0 del MVCT</t>
  </si>
  <si>
    <t>Durante enero la OCI realizó el monitoreo correspondiente al mes de diciembre de 2023 de los controles del mapa de riesgos del proceso Evaluación, acompañamiento y asesoría del sistema de control interno. Así mismo, el pasado 8 de enero de 2024 la OCI remitió mediante cargue en la carpeta compartida el reporte de monitoreo a la OAP para su respectivo seguimiento y evaluación.</t>
  </si>
  <si>
    <t>Durante febrero la OCI realizó el monitoreo correspondiente al mes de enero de 2024 de los controles del mapa de riesgos del proceso Evaluación independiente  y asesoría del sistema de control interno.</t>
  </si>
  <si>
    <t>Durante enero la OCI realizó el monitoreo correspondiente al mes de febrero  de 2024 de los controles del mapa de riesgos del proceso Evaluación, acompañamiento y asesoría del sistema de control interno. Así mismo, el pasado 7 de Marzo  de 2024 la OCI remitió mediante cargue en la carpeta compartida el reporte de monitoreo a la OAP para su respectivo seguimiento y evaluación.</t>
  </si>
  <si>
    <t>Durante enero la OCI realizó el monitoreo correspondiente al mes de marzo  de 2024 de los controles del mapa de riesgos del proceso Evaluación, acompañamiento y asesoría del sistema de control interno. Así mismo, el pasado 16 de abril  de 2024 la OCI remitió mediante cargue en la carpeta compartida el reporte de monitoreo a la OAP para su respectivo seguimiento y evaluación.</t>
  </si>
  <si>
    <t>Se realiza la carga de evidencia en los Riesgos de Gestión, Corrupción y Seguridad Digital  en el aplicativo SPG dentro de los plazos dispuestos por la OAP</t>
  </si>
  <si>
    <t>4.1. EVALUACIONES POR DISPOSICIONES NORMATIVAS</t>
  </si>
  <si>
    <t xml:space="preserve">Informe de Austeridad en el Gasto </t>
  </si>
  <si>
    <t xml:space="preserve">GESTIÓN DE RECURSOS FÍSICOS
GESTIÓN DE CONTRATACIÓN 
PROCESOS JUDICIALES 
GESTIÓN FINANCIERA </t>
  </si>
  <si>
    <t xml:space="preserve">Ley 87 de 1993, Articulo 12, literal d.
Decreto 1068 de 2015, Articulo 2.8.4.8.2.
Decreto 3571 de 2011, Articulo 8, literal 11. Directiva Presidencial No 8 de 2022. 
Decreto 444 del 2023              </t>
  </si>
  <si>
    <t>Informe con corte al cuarto trimestre de la vigencia 2023  que compara la causación de los gastos de funcionamiento, que por disposiciones normativas deben ser objeto de austeridad en el gasto, comparadas con  igual periodo del año 2022. Informes de Ley: https://minvivienda.gov.co/ministerio/planeacion-gestion-y-control/sistema-de-control-interno/rol-de-evaluacion-y-seguimiento/informes-de-ley</t>
  </si>
  <si>
    <t>Se realiza el informe comparativo del 1 trimestre 2024, se socializa el correo a las partes interesadas y se publica en la página web del MVCT.
https://www.minvivienda.gov.co/ministerio/planeacion-gestion-y-control/sistema-de-control-interno/rol-de-evaluacion-y-seguimiento/informes-de-ley</t>
  </si>
  <si>
    <t xml:space="preserve">CHIP- Reporte Control Interno Contable MVCT  </t>
  </si>
  <si>
    <t>GESTIÓN FINANCIERA.</t>
  </si>
  <si>
    <t>Ley 87 de 1993, Articulo 12, literal g.
Decreto 648 de 2018, Artículo 2.2.21.2.4, literal e. 
Decreto 3571 de 2011, Articulo 8, literal 4. Resolución 193 de 2016</t>
  </si>
  <si>
    <t xml:space="preserve">CHIP - Reporte Control Interno Contable FONVIVIENDA </t>
  </si>
  <si>
    <t>Evaluación a las Políticas de Seguridad del SIIF Nación.</t>
  </si>
  <si>
    <t xml:space="preserve">Ley 87 de 1993, Articulo 12, literal e.
Decreto 3571 de 2011, Articulo 8, literal 4.
Decreto 2674 de 2012 ,Decreto 1068 de 2015
</t>
  </si>
  <si>
    <t>Verificación de la Información Litigiosa del Estado Ekogui, MVCT (Reporte).</t>
  </si>
  <si>
    <t>CONCEPTOS JURIDICOS
PROCESOS JUDICIALES Y ACCIONES CONSTITUCIONALES</t>
  </si>
  <si>
    <t>Ley 87 de 1993, Decreto 1069 de 2015, Decreto 3571 de 2011,  Circular 03 del 12 de julio de 2021.</t>
  </si>
  <si>
    <t>TEMATICA JURÍDICA</t>
  </si>
  <si>
    <t>SIRECI - Reporte de seguimiento Gestión Contractual  MVCT.</t>
  </si>
  <si>
    <t>GESTION DE CONTRATACION</t>
  </si>
  <si>
    <t>Ley 87 de 1993, DECRETO 1083 DE 2015, DECRETO 648 DE 2017, Resolución 0064 de 2023 CGR, Decreto 3571 de 2011.</t>
  </si>
  <si>
    <t>Se realizaró y publicó un reporte de SIRECI correspondiente al mes de diciembre de 2023-al seguimiento Gestión Contractual; mensual. MVCT, el cual se encuentra publicado en el link: https://www.minvivienda.gov.co/ministerio/planeacion-gestion-y-control/sistema-de-control-interno/rol-de-evaluacion-y-seguimiento/informes-de-ley</t>
  </si>
  <si>
    <t>Se realizaró y publicó un reporte de SIRECI correspondiente al mes de enero de 2024-al seguimiento Gestión Contractual; mensual. MVCT, el cual se encuentra publicado en el link: https://www.minvivienda.gov.co/ministerio/planeacion-gestion-y-control/sistema-de-control-interno/rol-de-evaluacion-y-seguimiento/informes-de-ley?f%5B0%5D=categoria_de_contenido%3A1726</t>
  </si>
  <si>
    <t>Se realizaró y publicó un reporte de SIRECI correspondiente al mes de febrero de 2024-al seguimiento Gestión Contractual; mensual. MVCT, el cual se encuentra publicado en el link: https://www.minvivienda.gov.co/ministerio/planeacion-gestion-y-control/sistema-de-control-interno/rol-de-evaluacion-y-seguimiento/informes-de-ley?f%5B0%5D=categoria_de_contenido%3A1726</t>
  </si>
  <si>
    <t>Se realizaró y publicó un reporte de SIRECI correspondiente al mes de abril de 2024-al seguimiento Gestión Contractual; mensual. MVCT, el cual se encuentra publicado en el link: https://www.minvivienda.gov.co/ministerio/planeacion-gestion-y-control/sistema-de-control-interno/rol-de-evaluacion-y-seguimiento/informes-de-ley?f%5B0%5D=categoria_de_contenido%3A1726</t>
  </si>
  <si>
    <t>Se realizaró y publicó un reporte de SIRECI correspondiente al mes de mayo de 2024-al seguimiento Gestión Contractual; mensual. MVCT, el cual se encuentra publicado en el link: https://www.minvivienda.gov.co/ministerio/planeacion-gestion-y-control/sistema-de-control-interno/rol-de-evaluacion-y-seguimiento/informes-de-ley?f%5B0%5D=categoria_de_contenido%3A1726</t>
  </si>
  <si>
    <t xml:space="preserve">SIRECI - Reporte de seguimiento Gestión Contractual FONVIVIENDA. </t>
  </si>
  <si>
    <t>Se realizaró y publicó un reporte de SIRECI correspondiente al mes de diciembre de 2023-al seguimiento Gestión Contractual; mensual. FONVIVIENDA, el cual se encuentra publicado en el link: https://www.minvivienda.gov.co/ministerio/planeacion-gestion-y-control/sistema-de-control-interno/rol-de-evaluacion-y-seguimiento/informes-de-ley</t>
  </si>
  <si>
    <t>Se realizaró y publicó un reporte de SIRECI correspondiente al mes de enero de 2024-al seguimiento Gestión Contractual; mensual. FNV, el cual se encuentra publicado en el link: https://www.minvivienda.gov.co/ministerio/planeacion-gestion-y-control/sistema-de-control-interno/rol-de-evaluacion-y-seguimiento/informes-de-ley?f%5B0%5D=categoria_de_contenido%3A1726</t>
  </si>
  <si>
    <t>Se realizaró y publicó un reporte de SIRECI correspondiente al mes de febrero de 2024-al seguimiento Gestión Contractual; mensual. FNV, el cual se encuentra publicado en el link: https://www.minvivienda.gov.co/ministerio/planeacion-gestion-y-control/sistema-de-control-interno/rol-de-evaluacion-y-seguimiento/informes-de-ley?f%5B0%5D=categoria_de_contenido%3A1726</t>
  </si>
  <si>
    <t>Se realizaró y publicó un reporte de SIRECI correspondiente al mes de abril de 2024-al seguimiento Gestión Contractual; mensual. FNV, el cual se encuentra publicado en el link: https://www.minvivienda.gov.co/ministerio/planeacion-gestion-y-control/sistema-de-control-interno/rol-de-evaluacion-y-seguimiento/informes-de-ley?f%5B0%5D=categoria_de_contenido%3A1726</t>
  </si>
  <si>
    <t>Se realizaró y publicó un reporte de SIRECI correspondiente al mes de mayo de 2024-al seguimiento Gestión Contractual; mensual. FNV, el cual se encuentra publicado en el link: https://www.minvivienda.gov.co/ministerio/planeacion-gestion-y-control/sistema-de-control-interno/rol-de-evaluacion-y-seguimiento/informes-de-ley?f%5B0%5D=categoria_de_contenido%3A1726</t>
  </si>
  <si>
    <t>SIRECI - Reporte Información de los procesos penales por delitos contra la administración pública o que afecten los intereses patrimoniales del estado MVCT.</t>
  </si>
  <si>
    <t>Se realizó y publicó 1 Reporte SIRECI de Información de los procesos penales por delitos contra la administración pública o que afecten los intereses patrimoniales del estado MVCT -; correspondiente al II semestre de 2023. (semestral), los cuales se encuentran publicados en el link:https://www.minvivienda.gov.co/ministerio/planeacion-gestion-y-control/sistema-de-control-interno/rol-de-evaluacion-y-seguimiento/informes-de-ley</t>
  </si>
  <si>
    <t>SIRECI - Reporte Información de los procesos penales por delitos contra la administración pública o que afecten los intereses patrimoniales del estado FONVIVIENDA</t>
  </si>
  <si>
    <t>Se realizó y publicó 1 Reporte SIRECI de Información de los procesos penales por delitos contra la administración pública o que afecten los intereses patrimoniales del estado FONVIVIENDA -; correspondiente al II semestre de 2023. (semestral)el cual se encuentra publicado en el link:https://www.minvivienda.gov.co/ministerio/planeacion-gestion-y-control/sistema-de-control-interno/rol-de-evaluacion-y-seguimiento/informes-de-ley</t>
  </si>
  <si>
    <t xml:space="preserve">SIRECI - Reporte de seguimiento al plan de mejoramiento de la CGR  MVCT. </t>
  </si>
  <si>
    <t>Ley 87 de 1993, Articulo 12, literal g.
Decreto 3571 de 2011, Articulo 8, literal 4.
Resolución Orgánica 042 de 2020, CGR
Circular 015 2020, CGR</t>
  </si>
  <si>
    <t>Se realizó y publicó 1 reportes SIRECI de seguimiento al plan de mejoramiento de la CGR  MVCT, correspondientes al II semestre de 2023, (semestral). MVCT, el cual se encuentra publicado en el link https://www.minvivienda.gov.co/ministerio/planeacion-gestion-y-control/sistema-de-control-interno/rol-de-evaluacion-y-seguimiento/informes-de-ley</t>
  </si>
  <si>
    <t>TEMÁTICA MISIONAL</t>
  </si>
  <si>
    <t xml:space="preserve">SIRECI - Reporte de seguimiento al plan de mejoramiento de la CGR FONVIVIENDA </t>
  </si>
  <si>
    <t>Se realizó y publicó 1 reportes SIRECI de seguimiento al plan de mejoramiento de la CGR  FONVIVIENDA, correspondiente al II semestre de 2023, (semestral). FONVIVIENDA, el cual se encuentra publicado en el link https://www.minvivienda.gov.co/ministerio/planeacion-gestion-y-control/sistema-de-control-interno/rol-de-evaluacion-y-seguimiento/informes-de-ley</t>
  </si>
  <si>
    <t>SIRECI - Reporte al Registro Nacional de Obras Civiles Inconclusas de las Entidades Estatales  MVCT</t>
  </si>
  <si>
    <t>GESTIÓN DE RECURSOS FÍSICOS</t>
  </si>
  <si>
    <t>Ley 87 de 1993, Articulo 12, literal e.
Decreto 3571 de 2011, Articulo 8, literal 4.
Ley 2020 del 27 de julio de 2020</t>
  </si>
  <si>
    <t xml:space="preserve">Se realizó y publicó 1 reporte SIRECI al Registro Nacional de Obras Civiles Inconclusas de las Entidades Estatales  MVCT, correspondiente a diciembre de 2023.  (mensual) MVCT, el cual se encuentra publicado en el link:https://www.minvivienda.gov.co/ministerio/planeacion-gestion-y-control/sistema-de-control-interno/rol-de-evaluacion-y-seguimiento/informes-de-ley </t>
  </si>
  <si>
    <t>Se realizó y publicó 1 reporte SIRECI al Registro Nacional de Obras Civiles Inconclusas de las Entidades Estatales  MVCT, correspondiente a enero de 2024.  (mensual) MVCT, el cual se encuentra publicado en el link: https://www.minvivienda.gov.co/ministerio/planeacion-gestion-y-control/sistema-de-control-interno/rol-de-evaluacion-y-seguimiento/informes-de-ley?f%5B0%5D=categoria_de_contenido%3A2022</t>
  </si>
  <si>
    <t>Se realizó y publicó 1 reporte SIRECI al Registro Nacional de Obras Civiles Inconclusas de las Entidades Estatales  MVCT, correspondiente a febrero de 2024.  (mensual) MVCT, el cual se encuentra publicado en el link: https://www.minvivienda.gov.co/ministerio/planeacion-gestion-y-control/sistema-de-control-interno/rol-de-evaluacion-y-seguimiento/informes-de-ley?f%5B0%5D=categoria_de_contenido%3A2022</t>
  </si>
  <si>
    <t>Se realizó y publicó 1 reporte SIRECI al Registro Nacional de Obras Civiles Inconclusas de las Entidades Estatales  MVCT, correspondiente a abril de 2024.  (mensual) MVCT, el cual se encuentra publicado en el link: https://www.minvivienda.gov.co/ministerio/planeacion-gestion-y-control/sistema-de-control-interno/rol-de-evaluacion-y-seguimiento/informes-de-ley?f%5B0%5D=categoria_de_contenido%3A2022</t>
  </si>
  <si>
    <t>Se realizó y publicó 1 reporte SIRECI al Registro Nacional de Obras Civiles Inconclusas de las Entidades Estatales  MVCT, correspondiente a mayo de 2024.  (mensual) MVCT, el cual se encuentra publicado en el link: https://www.minvivienda.gov.co/ministerio/planeacion-gestion-y-control/sistema-de-control-interno/rol-de-evaluacion-y-seguimiento/informes-de-ley?f%5B0%5D=categoria_de_contenido%3A2022</t>
  </si>
  <si>
    <t xml:space="preserve">SIRECI - Reporte al Registro Nacional de Obras Civiles Inconclusas de las Entidades Estatales -FONVIVIENDA </t>
  </si>
  <si>
    <t xml:space="preserve">Se realizó y publicó 1 reporte SIRECI al Registro Nacional de Obras Civiles Inconclusas de las Entidades Estatales  FONVIVIENDA, correspondiente a diciembre de 2023.  (mensual) FONVIVIENDA , el cual se encuentra publicado en el link:https://www.minvivienda.gov.co/ministerio/planeacion-gestion-y-control/sistema-de-control-interno/rol-de-evaluacion-y-seguimiento/informes-de-ley </t>
  </si>
  <si>
    <t>Se realizó y publicó 1 reporte SIRECI al Registro Nacional de Obras Civiles Inconclusas de las Entidades Estatales  FNV, correspondiente a enero de 2024.  (mensual) FNV, el cual se encuentra publicado en el link: https://www.minvivienda.gov.co/ministerio/planeacion-gestion-y-control/sistema-de-control-interno/rol-de-evaluacion-y-seguimiento/informes-de-ley?f%5B0%5D=categoria_de_contenido%3A2022</t>
  </si>
  <si>
    <t>Se realizó y publicó 1 reporte SIRECI al Registro Nacional de Obras Civiles Inconclusas de las Entidades Estatales  FNV, correspondiente a febrero de 2024.  (mensual) FNV, el cual se encuentra publicado en el link: https://www.minvivienda.gov.co/ministerio/planeacion-gestion-y-control/sistema-de-control-interno/rol-de-evaluacion-y-seguimiento/informes-de-ley?f%5B0%5D=categoria_de_contenido%3A2022</t>
  </si>
  <si>
    <t>Se realizó y publicó 1 reporte SIRECI al Registro Nacional de Obras Civiles Inconclusas de las Entidades Estatales  FNV, correspondiente a abril de 2024.  (mensual) FNV, el cual se encuentra publicado en el link: https://www.minvivienda.gov.co/ministerio/planeacion-gestion-y-control/sistema-de-control-interno/rol-de-evaluacion-y-seguimiento/informes-de-ley?f%5B0%5D=categoria_de_contenido%3A2022</t>
  </si>
  <si>
    <t>Se realizó y publicó 1 reporte SIRECI al Registro Nacional de Obras Civiles Inconclusas de las Entidades Estatales  FNV, correspondiente a mayo de 2024.  (mensual) FNV, el cual se encuentra publicado en el link: https://www.minvivienda.gov.co/ministerio/planeacion-gestion-y-control/sistema-de-control-interno/rol-de-evaluacion-y-seguimiento/informes-de-ley?f%5B0%5D=categoria_de_contenido%3A2022</t>
  </si>
  <si>
    <t>SIRECI - Reporte Gestión y resultados referente a la rendición de los recursos destinados al Posconflicto e implementación de los Acuerdos de Paz MVCT.</t>
  </si>
  <si>
    <t>Circular Orgánica CGR 0042 del 25 de agosto de 2020
Resolución 042 de Agosto de 2020 respecto a la rendición de los recursos destinados al Posconflicto a través del SIRECI, en su artículo 48</t>
  </si>
  <si>
    <t>SIRECI - Reporte Gestión y resultados referente a la rendición de los recursos destinados al Posconflicto e implementación de los Acuerdos de Paz FONVIVIENDA.</t>
  </si>
  <si>
    <t xml:space="preserve">SIRECI - Reporte Información de la acción de repetición de las entidades públicas MVCT </t>
  </si>
  <si>
    <t>TEMÁTICA JURÍDICA</t>
  </si>
  <si>
    <t>SIRECI - Reporte Información de la acción de repetición de las entidades públicas - FONVIVIENDA</t>
  </si>
  <si>
    <t>SIRECI - Reporte Rendición de la Cuenta Fiscal MVCT.</t>
  </si>
  <si>
    <t>Ley 87 de 1993, Articulo 12, literal g.
Resolución Orgánica 0042 de 2020, CGR
Resolución Orgánica 0063 de 2023, CGR
Decreto 3571 de 2011, Articulo 8, numeral 8.</t>
  </si>
  <si>
    <t>Se realizó y publicó un reporte de SIRECI correspondiente a la Cuenta o Informe Anual Consolidado de la vigencia fiscal 2023, del MVCT el cual se encuentra publicado en https://minvivienda.gov.co/ministerio/planeacion-gestion-y-control/sistema-de-control-interno/rol-de-evaluacion-y-seguimiento/informes-de-ley?f%5B0%5D=categoria_de_contenido%3A1726&amp;f%5B1%5D=categoria_de_contenido%3A1729</t>
  </si>
  <si>
    <t>SIRECI - Reporte Rendición de la Cuenta Fiscal FONVIVIENDA.</t>
  </si>
  <si>
    <t>Se realizó y publicó un reporte de SIRECI correspondiente a la Cuenta o Informe Anual Consolidado de la vigencia fiscal 2023, de FNV el cual se encuentra publicado en https://minvivienda.gov.co/ministerio/planeacion-gestion-y-control/sistema-de-control-interno/rol-de-evaluacion-y-seguimiento/informes-de-ley?f%5B0%5D=categoria_de_contenido%3A1726&amp;f%5B1%5D=categoria_de_contenido%3A1729</t>
  </si>
  <si>
    <t>Informe de Evaluación a la Gestión Institucional (Evaluación de Gestión por Dependencias).</t>
  </si>
  <si>
    <r>
      <t>Ley 87 de 1993, Articulo 12, literal e</t>
    </r>
    <r>
      <rPr>
        <b/>
        <sz val="12"/>
        <rFont val="Arial"/>
        <family val="2"/>
      </rPr>
      <t>.</t>
    </r>
    <r>
      <rPr>
        <sz val="12"/>
        <rFont val="Arial"/>
        <family val="2"/>
      </rPr>
      <t xml:space="preserve">
Ley 909 de 2004, Articulo 39.
Decreto 3571 de 2011, Articulo 8, literal 11.</t>
    </r>
  </si>
  <si>
    <t>Se realizó la Evaluación a la Gestión Institucional (Evaluación de Gestión por Dependencias), a los  19 procesos de MVCT, correspondientes a la vigencia 2023,los cuales se en cuentran publicados en el link: https://www.minvivienda.gov.co/ministerio/planeacion-gestion-y-control/sistema-de-control-interno/rol-de-evaluacion-y-seguimiento/informes-de-ley</t>
  </si>
  <si>
    <t>Diligenciamiento Formulario Único de Reporte y Avance de Gestión – FURAG (OCI, Certificado de Cumplimiento).
(Cuando se requiera)</t>
  </si>
  <si>
    <t xml:space="preserve">Ley 87 de 1993, Articulo 12, literal a.
Decreto 1499 de 2017, Artículo 2.2.23.3
Decreto 3571 de 2011, Articulo 8, literal 1 y 10
Circular Externa 005 de 2019, Consejo para la Gestión y el Desempeño Institucional. </t>
  </si>
  <si>
    <t xml:space="preserve">Evaluación Semestral Independiente al Sistema de Control Interno </t>
  </si>
  <si>
    <t>Ley 87 de 1993, Articulo 12, literal a y j.
Ley 1474 de 2011, Artículos 9° y 76 
Decreto 3571 de 2011, Articulo 8, literal 1 y 10. 
Decreto 2106 de 2019, artículo 156.
Circular Externa 100-006 de 2019 del DAFP.</t>
  </si>
  <si>
    <t>Se realizó y publicó la Evaluación independiente al Sistema de Control Interno-Pormenorizado, con corte al 31 de diciembre de 2023.(semestral),el cual se encuentra publicado en el link: https://www.minvivienda.gov.co/ministerio/planeacion-gestion-y-control/sistema-de-control-interno/rol-de-evaluacion-y-seguimiento/informes-de-ley</t>
  </si>
  <si>
    <t>Seguimiento y Resultados sobre el Cumplimiento de las Normas en Materia de Derecho De Autor sobre Programas De Computador (Software).</t>
  </si>
  <si>
    <t xml:space="preserve">GESTIÓN DE RECURSOS FISICOS </t>
  </si>
  <si>
    <t>Ley 87 de 1993, Articulo 12, literal g.
Decreto 3571 de 2011, Articulo 8, numeral 11.
Directiva Presidencial 001 de 1999.
Directiva Presidencial 002 de 2002.
Circular No 04 de 2006, Consejo Asesor del Gobierno Nacional en Materia de Control Interno.
Circular No. 012 de 2007 de la DNDA
Circular No. 017 de 2011 de la DNDA.</t>
  </si>
  <si>
    <t>La Oficina de Control Interno gestionó, consolidó y remitió a la Dirección Nacional de Derechos de Autor del MIninterior, la presentación del informe Software Legal del MVCT  el 15-03-2024, el cual se encuentra en  https://minvivienda.gov.co/ministerio/planeacion-gestion-y-control/sistema-de-control-interno/rol-de-evaluacion-y-seguimiento/informes-de-ley?f%5B0%5D=categoria_de_contenido%3A1721&amp;f%5B1%5D=categoria_de_contenido%3A1726&amp;f%5B2%5D=categoria_de_contenido%3A1729</t>
  </si>
  <si>
    <t xml:space="preserve">Informe de Seguimiento al Programa de Transparencia y Etica Publica (Antiguo PAAC) </t>
  </si>
  <si>
    <t xml:space="preserve"> Ley 87 de 1993, Articulo 12, literal c.
Decreto 3571 de 2011, Articulo 8, numeral 4.
Ley 1474 de 2011, Artículo 73.
Decreto 2641 de 2012, articulo 5.
Decreto 1081 de 2015, artículo Título 4, artículo 2.1.4.6.
Decreto 124 de 2016, artículo 1.</t>
  </si>
  <si>
    <t>Se realizó el Informe de Seguimiento al Plan Anticorrupción y Atenciónal Ciudadano, con corte al 31  de diciembre de 2023.(cuatrimestral),el cual se encuentra publicado en el link: https://minvivienda.gov.co/ministerio/planeaciongestion-y-control/sistema-de-control-interno/rol-deevaluacion-y-seguimiento/informes-deley</t>
  </si>
  <si>
    <t>Se realizó el Informe de Seguimiento al Plan Anticorrupción y Atenciónal Ciudadano, con corte a 30 de abril 2024 (cuatrimestral),el cual se encuentra publicado en el link: https://minvivienda.gov.co/ministerio/planeaciongestion-y-control/sistema-de-control-interno/rol-deevaluacion-y-seguimiento/informes-deley</t>
  </si>
  <si>
    <t>Informe de Evaluación a la Atención al Ciudadano PQRSDF</t>
  </si>
  <si>
    <t>SERVICIO AL CIUDADANO</t>
  </si>
  <si>
    <t xml:space="preserve">Ley 87 de 1993, Articulo 12, literal j.
Decreto 3571 de 2011, Articulo 8, literal 4.
Ley 1474 de 2011, Artículos 76 </t>
  </si>
  <si>
    <t>Informe de Evaluación al SIGEP</t>
  </si>
  <si>
    <t>Ley 87 de 1993, Articulo 12, literal e.
Decreto 3571 de 2011, Articulo 8, literal 4.
Decretos 2232 de 1995 y 2842 de 2010 
Decreto 1083 de 2015
Decreto 2842 de 2010 compilado en el Decreto 1083 de 2015</t>
  </si>
  <si>
    <t>Reporte de seguimiento en el aplicativo SUIT - Racionalización de Tramites.</t>
  </si>
  <si>
    <t xml:space="preserve"> Ley 87 de 1993, Articulo 12, literal c.
Decreto 3571 de 2011, Articulo 8, literal 4.
Decreto 2106 de 2019, artículo 156.
Decreto 124 de 2016, artículo 1.
Resolución 1099 de 2017, articulo 9, parágrafo 2.</t>
  </si>
  <si>
    <t>Se realizó el envió de  el correo electronico el día 4 de abril 2024, Se realizó la mesa de trabajo entre el OAP, Se hizo la verificación del tramite planeado para automatizar, Se hizo el comunicado a OAP para los fines pertinentes y seguir con el adelanto del tramite que el MVCT propuso automatizar en 2024, publicar certificado generado por el SUIT en la WEB</t>
  </si>
  <si>
    <t>4.2. AUDITORÍAS</t>
  </si>
  <si>
    <t xml:space="preserve">Proceso - Gestión a la Politica de Vivienda </t>
  </si>
  <si>
    <t>GESTIÓN A LA POLITICA DE VIVIENDA</t>
  </si>
  <si>
    <t xml:space="preserve">Proceso - Gestión Financiera con Enfoque en Sistema de Control Interno Contable </t>
  </si>
  <si>
    <t xml:space="preserve">GESTIÓN FINANCIERA </t>
  </si>
  <si>
    <t>4.3. SEGUIMIENTOS</t>
  </si>
  <si>
    <t>Informe de evaluación al cumplimiento del Plan Anual de Auditoria.</t>
  </si>
  <si>
    <t>Ley 87 de 1993, Articulo 12, literal e.
Decreto 3571 de 2011, Articulo 8, literal 3.
circular 2019IE0002869 del 05 de marzo de 2019</t>
  </si>
  <si>
    <t>Se realizó Informe de evaluación al cumplimiento del Plan Anual de Auditoria, correspondiente a diciembre de 2023.(mensual), el cual se encuentra publicado en el link:https://www.minvivienda.gov.co/ministerio/planeacion-gestion-y-control/sistema-de-control-interno/rol-de-evaluacion-y-seguimiento/informes-de-ley</t>
  </si>
  <si>
    <t>Se realizó Informe de evaluación al cumplimiento del Plan Anual de Auditoria, correspondiente a enero 2024.(mensual), el cual se encuentra publicado en el link: informe-ejecutivo-plan-de-accion-correspondiente-a-enero-2024-firmado-yjss050224.pdf (minvivienda.gov.co)</t>
  </si>
  <si>
    <t>Se realizó Informe de evaluación al cumplimiento del Plan Anual de Auditoria, correspondiente a febrero 2024.(mensual), el cual se encuentra publicado en el link: informe-ejecutivo-plan-de-accion-correspondiente-a-enero-2024-firmado-yjss050224.pdf (minvivienda.gov.co)</t>
  </si>
  <si>
    <t>Se realizó Informe de evaluación al cumplimiento del Plan Anual de Auditoria, correspondiente a marzo 2024.(mensual), el cual se encuentra publicado en el link: https://minvivienda.gov.co/sites/default/files/documentos/informe-ejecutivo-plan-de-accion-correspondiente-a-marzo.pdf</t>
  </si>
  <si>
    <t>Se realizó Informe de evaluación al cumplimiento del Plan Anual de Auditoria, correspondiente a abril 2024.(mensual), el cual se encuentra publicado en el link: https://minvivienda.gov.co/sites/default/files/documentos/informe-ejecutivo-plan-de-accion-correspondiente-a-marzo.pdf</t>
  </si>
  <si>
    <t>Se realizó Informe de evaluación al cumplimiento del Plan Anual de Auditoria, correspondiente a mayo 2024.(mensual), el cual se encuentra publicado en el link: https://minvivienda.gov.co/ministerio/planeacion-gestion-y-control/sistema-de-control-interno/rol-de-evaluacion-y-seguimiento/seguimientos</t>
  </si>
  <si>
    <t>TECNICO OCI
APOYO EQUIPO OCI</t>
  </si>
  <si>
    <t>Evaluación - Arqueo caja menor, MVCT.</t>
  </si>
  <si>
    <t>GESTION FINANCIERA</t>
  </si>
  <si>
    <t>Ley 87 de 1993, Articulo 12, literal e.
Decreto 3571 de 2011, Articulo 8, literal 4. Decreto 1068 de 2015
Metodología interna</t>
  </si>
  <si>
    <t>Evaluación - Arqueo caja menor  Fonvivienda.</t>
  </si>
  <si>
    <t xml:space="preserve">Evaluación a la Ejecución Presupuestal MVCT </t>
  </si>
  <si>
    <t>Ley 87 de 1993, Articulo 12, literal e.
Decreto 3571 de 2011, Articulo 8, literal 4; Decreto 111 de 1996; Ley 2063 de 2020; Decreto 1805 de 2020; Decreto 1009 de 2020</t>
  </si>
  <si>
    <t>Evaluación a la Ejecución Presupuestal  FONVIVIENDA</t>
  </si>
  <si>
    <t>Ley 87 de 1993, Articulo 12, literal e.
Decreto 3571 de 2011, Articulo 8, literal 4; Decreto 111 de 1996;Ley 2342 de 2023, Decreto 2295 de 2023, Ley 2276 de 2022; Decreto 2590 de 2022</t>
  </si>
  <si>
    <t>Evaluación a la ejecución de los proyectos misionales VASB</t>
  </si>
  <si>
    <t>GESTIÓN A LA POLÍTICA DE AGUA POTABLE Y SANEAMIENTO BÁSICO</t>
  </si>
  <si>
    <t xml:space="preserve"> Ley 87 de 1993, Articulo 12, literal e.
Decreto 3571 de 2011, Articulo 8, literal 4.</t>
  </si>
  <si>
    <t xml:space="preserve">NA </t>
  </si>
  <si>
    <t>NA</t>
  </si>
  <si>
    <t>Se realizó visita en campo y el  informe de seguimiento se encuentra publicado en el siguiente link: https://www.minvivienda.gov.co/sites/default/files/documentos/informe_seguimiento_proyecto_agua_potable_lebrija_vf.pdf</t>
  </si>
  <si>
    <t xml:space="preserve">Evaluación a la ejecución de los Programas misionales de Vivienda </t>
  </si>
  <si>
    <t>GESTIÓN A LA POLÍTICA DE VIVIENDA</t>
  </si>
  <si>
    <t>Se realizó el informe de Evaluación a la ejecución de los Programas misionales de Vivienda, el cual se encuentra publicado en el siguiente https://www.minvivienda.gov.co/ministerio/planeacion-gestion-y-control/sistema-de-control-interno/rol-de-evaluacion-y-seguimiento/seguimiento-proyectos</t>
  </si>
  <si>
    <t>Evaluación de la eficacia de las acciones - Planes de Mejoramiento del SIG.</t>
  </si>
  <si>
    <t>Ley 87 de 1993, Articulo 12, literal c.
Decreto 3571 de 2011, Articulo 8, literal 4.
procedimiento CI-P-07 “Seguimiento y/o evaluación a planes de mejoramiento por proceso"</t>
  </si>
  <si>
    <t>Informe de Evaluación al proceso Concertación y Evaluación de los Acuerdos de Gestión</t>
  </si>
  <si>
    <t>Ley 87 de 1993, Articulo 12, literal e.
Decreto 3571 de 2011, Articulo 8, literal 4
Ley 909 de 2004, artículo 50,
Guía metodológica para la Gestión de Rendimiento de los Gerentes Públicos 
Procedimiento GTH-P-12</t>
  </si>
  <si>
    <t>Evaluación al Plan Estratégico de Tecnologías de la Información - PETI</t>
  </si>
  <si>
    <t>Ley 87 de 1993, Articulo 12, literal e.
Decreto 3571 de 2011, Articulo 8, literal 4.
Decreto 1078 de 2015, Articulo 2.2.9.1.2.3
ISO/IEC 27001:2013
Manual Operativo MIPG v2
CONPES 3854 de 2016</t>
  </si>
  <si>
    <t xml:space="preserve">Seguimiento la Gestión Contractual </t>
  </si>
  <si>
    <t xml:space="preserve">GESTIÓN DE CONTRATACIÓN </t>
  </si>
  <si>
    <t>Ley 80 de 1993
Ley 1150 de 2007
Artículo 2.2.1.1.1.7.1. Decreto 1082 de 2015
Artículo 2.2.1.1.1.4.3. Decreto 1082 de 2015
Manual de Contratación</t>
  </si>
  <si>
    <t>Se envió Correo electrónico con el Informe Seguimiento Ejecucion contractual para revisio de la jefeSe envió Correo electrónico de , socialización del Informe Seguimiento ejecucion contractual  MVCTSe público el informe de  Seguimiento en la pagina web https://minviviendagovco.sharepoint.com/sites/GestinOCI2023/Gestin%20OCI%202024/Forms/AllItems.aspx?csf=1&amp;web=1&amp;e=nBRhfh&amp;cid=2e8a9181%2D7cb2%2D4e5e%2D827f%2De7e8fcbaf09f&amp;RootFolder=%2Fsites%2FGestinOCI2023%2FGestin%20OCI%202024%2F4%2E%20ROL%20DE%20EVALUACI%C3%93N%20Y%20SEGUIMIENTO%2F02%2E%20INFORMES%20DE%20SEGUIMIENTO%2F2%2E%20SEGUIMIENTO%20A%20LA%20GESTION%20CONTRACTUAL&amp;FolderCTID=0x012000B38478F8658F3C48B49D42695EF6E58B</t>
  </si>
  <si>
    <t xml:space="preserve">TEMATICA JURIDICA </t>
  </si>
  <si>
    <t>Seguimiento Plan de Mejoramiento (CGR) MVCT</t>
  </si>
  <si>
    <t xml:space="preserve">Ley 87 de 1993, Articulo 12, literal g.
Decreto 3571 de 2011, Articulo 8, literal 4.
Resolución Orgánica 042 de 2020, CGR
Circular 015 2020, CGR </t>
  </si>
  <si>
    <t>Se realiza el seguimiento y publicación del PM suscrito con la CGR a corte 31 de marzo 2024 https://outlook.office.com/mail/safelink.html?url=https://minvivienda.gov.co/ministerio/planeacion-gestion-y-control/sistema-de-control-interno/rol-de-evaluacion-y-seguimiento/seguimientos&amp;corid=168f18bf-4896-be28-5ee2-ca133bf742e0</t>
  </si>
  <si>
    <t xml:space="preserve">Seguimiento Plan de Mejoramiento (CGR) FONVIVIENDA </t>
  </si>
  <si>
    <t>Verificación de los Controles, Organización y Aplicación del Regimen Disciplinario en los Procesos Disciplinarios del MVCT.</t>
  </si>
  <si>
    <t>PROCESOS DISCIPLINARIOS</t>
  </si>
  <si>
    <t xml:space="preserve"> Ley 87 de 1993, Articulo 12, literal c.</t>
  </si>
  <si>
    <t>TEMATICA JURIDICA</t>
  </si>
  <si>
    <t>5, ROL RELACIÓN ENTES EXTERNOS DE CONTROL</t>
  </si>
  <si>
    <t>Atención a Requerimiento CGR.
Respuesta a comunicación de observaciones.</t>
  </si>
  <si>
    <t>Ley 87 de 1993, Articulo 12, literal c.
Decreto 3571 de 2011, Articulo 8, literal  9.</t>
  </si>
  <si>
    <t>TEMATICA MISIONAL
TEMATICA FINANCIERA
TEMATICA JURIDICA</t>
  </si>
  <si>
    <t xml:space="preserve">
JEFE OFICINA CONTROL INTERNO (E)</t>
  </si>
  <si>
    <t xml:space="preserve">30/01/2024
Elaboró - Viviana Cifuentes, Nathalia Pineda (Contratistas OCI)
Revisó - Martha Garay (Asesora OCI)
Aprobó - Yolman Julian Sáenz Santamaria - Jefe OCI  (E) </t>
  </si>
  <si>
    <t>N.</t>
  </si>
  <si>
    <t>MAYO</t>
  </si>
  <si>
    <t>ESTADO</t>
  </si>
  <si>
    <t>JUNIO</t>
  </si>
  <si>
    <t>JULIO</t>
  </si>
  <si>
    <t>EN PROCESO</t>
  </si>
  <si>
    <t>SIN INICIAR</t>
  </si>
  <si>
    <t>Verificación al Reporte de la Matriz de Fenecimiento para FONVIVIENDA</t>
  </si>
  <si>
    <t>SIRECI - Reporte de seguimiento Gestión Contractual  FONVIVIENDA.</t>
  </si>
  <si>
    <t>EN RECOPILACIÓN DE INFORMACIÓN DE LAS DEPENDENCIAS</t>
  </si>
  <si>
    <t>CUMPLIDO</t>
  </si>
  <si>
    <t>SIRECI - Reporte al Registro Nacional de Obras Civiles Inconclusas de las Entidades Estatales  FONVIVIENDA</t>
  </si>
  <si>
    <t>SIRECI - Reporte Información de la acción de repetición de las entidades públicas FONVIVIENDA</t>
  </si>
  <si>
    <t xml:space="preserve">ESTRATEGICOS </t>
  </si>
  <si>
    <t xml:space="preserve">MISIONALES </t>
  </si>
  <si>
    <t>APOYO</t>
  </si>
  <si>
    <t xml:space="preserve">EVALUACION </t>
  </si>
  <si>
    <t>SEGUIMIENTO Y CONTROL A LA EJECUCION DEL RECURSO FINANCIERO Y RECURSOS FISICOS</t>
  </si>
  <si>
    <t>GESTION, SOPORTE Y APOYO TECNOLOGICO, GESTION DE RECURSOS FISICOS Y SEGUIMIENTO Y CONTROL A LA EJECUCION PRESUPUESTAL DEL RECURSO FINANCIERO</t>
  </si>
  <si>
    <t>GESTION DE CONTRATACION Y GESTION TALENTO HUMANO</t>
  </si>
  <si>
    <t>El 15 de abril del 2024, se remitió el correo de solicitud de la resolución de constitución de la Caja Menor del MVCT correspondiente a la vigencia 2024 a la SSA. , El 22 de abril se desarrolló de manera presencial en la sede calle 17, oficina del GRF el arqueo a la caja menor N° 124 del MVCT a partir de las 10:30am con el cuentadante de la SSA, El 24 de abril se remitió a través de correo electrónico para revisión de SG y la SSA el informe y memorando de Arqueo de caja Menor del MVCT y FONVIVIENDA, el cual ya contaba con la revisión y aprobación del jefe de la OCI, de igual manera el informe fue socializado a los procesos y publicado en la página web del MVCT el 30 de abril del 2024. https://minviviendagovco.sharepoint.com/sites/GestinOCI2023/Gestin%20OCI%202024/Forms/AllItems.aspx?csf=1&amp;web=1&amp;e=wdZn7T&amp;cid=a69d7bc7%2D746a%2D46ed%2D9611%2D04c8a5c6695a&amp;RootFolder=%2Fsites%2FGestinOCI2023%2FGestin%20OCI%202024%2F4%2E%20ROL%20DE%20EVALUACI%C3%93N%20Y%20SEGUIMIENTO%2F02%2E%20INFORMES%20DE%20SEGUIMIENTO%2F6%2E%20ARQUEO%20CAJA%20MENOR&amp;FolderCTID=0x012000B38478F8658F3C48B49D42695EF6E58B</t>
  </si>
  <si>
    <t xml:space="preserve">Se realiza la evaluación de losl PM  de los 19 procesos  del SIG, de los cuales 4 procesos  encontraban abiertos  y y fueron objeto de evaluación, cuyos resultados fueron socializados  y publicados en el siguiente link </t>
  </si>
  <si>
    <t>Durante enero se atendió un total de 33 requerimientos de la CGR. En el marco de la Auditorías Financera de MVCT y Fonvivienda se gestinaron 4 de orden financiero y con relación a los asuntos misionales 29.</t>
  </si>
  <si>
    <t>Mediante Memorandos  2024EE0016638 Y   2024EE0016641 del 18-03-2024 Se remitió a la Dirección de Gestión de Información de la ANDJE la Certificación Información Litigiosa Segundo semestre 2023 del MVCT y FONVIVIENDA</t>
  </si>
  <si>
    <t>Se realizaró y publicó un reporte de SIRECI correspondiente al mes de marzo de 2024-al seguimiento Gestión Contractual; mensual. MVCT, el cual se encuentra publicado en el link: https://www.minvivienda.gov.co/ministerio/planeacion-gestion-y-control/sistema-de-control-interno/rol-de-evaluacion-y-seguimiento/informes-de-ley?f%5B0%5D=categoria_de_contenido%3A1726</t>
  </si>
  <si>
    <t>Se realizaró y publicó un reporte de SIRECI correspondiente al mes demarzo de 2024-al seguimiento Gestión Contractual; mensual. FNV, el cual se encuentra publicado en el link: https://www.minvivienda.gov.co/ministerio/planeacion-gestion-y-control/sistema-de-control-interno/rol-de-evaluacion-y-seguimiento/informes-de-ley?f%5B0%5D=categoria_de_contenido%3A1726</t>
  </si>
  <si>
    <t>Se realizó y publicó 1 reporte SIRECI al Registro Nacional de Obras Civiles Inconclusas de las Entidades Estatales  MVCT, correspondiente a marzo de 2024, el cual se encuentra publicado en el link: https://www.minvivienda.gov.co/ministerio/planeacion-gestion-y-control/sistema-de-control-interno/rol-de-evaluacion-y-seguimiento/informes-de-ley?f%5B0%5D=categoria_de_contenido%3A2022</t>
  </si>
  <si>
    <t>Se realizó y publicó 1 reporte SIRECI al Registro Nacional de Obras Civiles Inconclusas de las Entidades Estatales  FNV, correspondiente a marzo de 2024, el cual se encuentra publicado en el link: https://www.minvivienda.gov.co/ministerio/planeacion-gestion-y-control/sistema-de-control-interno/rol-de-evaluacion-y-seguimiento/informes-de-ley?f%5B0%5D=categoria_de_contenido%3A2022</t>
  </si>
  <si>
    <t>Se realizó y publicó 1 reporte SIRECI  Reporte Gestión y resultados referente a la rendición de los recursos destinados al Posconflicto e implementación de los Acuerdos de Paz MVCT., correspondiente a enero de 2024, el cual se encuentra publicado en el link: https://www.minvivienda.gov.co/ministerio/planeacion-gestion-y-control/sistema-de-control-interno/rol-de-evaluacion-y-seguimiento/informes-de-ley?f%5B0%5D=categoria_de_contenido%3A1728&amp;f%5B1%5D=categoria_de_contenido%3A2022</t>
  </si>
  <si>
    <t>Se realizó y publicó 1 reporte SIRECI - Reporte Información de la acción de repetición de las entidades públicas MVCT , correspondiente a enero de 2024, el cual se encuentra publicado en el link: https://www.minvivienda.gov.co/ministerio/planeacion-gestion-y-control/sistema-de-control-interno/rol-de-evaluacion-y-seguimiento/informes-de-ley?f%5B0%5D=categoria_de_contenido%3A1716</t>
  </si>
  <si>
    <t>Se realizó y publicó 1 reporte SIRECI - Reporte Información de la acción de repetición de las entidades públicas FNV , correspondiente a enero de 2024, el cual se encuentra publicado en el link: https://www.minvivienda.gov.co/ministerio/planeacion-gestion-y-control/sistema-de-control-interno/rol-de-evaluacion-y-seguimiento/informes-de-ley?f%5B0%5D=categoria_de_contenido%3A1716</t>
  </si>
  <si>
    <t>El 15 de abril del 2024, se remitió el correo de solicitud de la resolución de constitución de la Caja Menor del MVCT correspondiente a la vigencia 2024 a la SSA. , El 22 de abril se desarrollo de anera presencial en la sede calle 17, oficina del GRF el arqueo a la caja menor N° 124 del MVCT a partir de las 10:30am con el cuentadante de la SSA, dejando la salvedad que para la vigencia hasta la fecha, no se constituyó caja menor para FONVIVIENDA., El 24 de abril se remitió a través de correo electrónico para revisión de SG y la SSA el informe y memorando de Arqueo de caja Menor del MVCT y FONVIVIENDA el cual ya contaba con la revisión y aprobación del jefe de la OCI, de igual manera el informe fue socializado a los procesos y publicado en la página web del MVCT el 30 de abril del 2024. https://minviviendagovco.sharepoint.com/sites/GestinOCI2023/Gestin%20OCI%202024/Forms/AllItems.aspx?csf=1&amp;web=1&amp;e=wdZn7T&amp;cid=a69d7bc7%2D746a%2D46ed%2D9611%2D04c8a5c6695a&amp;RootFolder=%2Fsites%2FGestinOCI2023%2FGestin%20OCI%202024%2F4%2E%20ROL%20DE%20EVALUACI%C3%93N%20Y%20SEGUIMIENTO%2F02%2E%20INFORMES%20DE%20SEGUIMIENTO%2F6%2E%20ARQUEO%20CAJA%20MENOR&amp;FolderCTID=0x012000B38478F8658F3C48B49D42695EF6E58B</t>
  </si>
  <si>
    <t>Durante el mes de febrero se atendió un total de 69 requerimientos de la CGR. En el marco de la Auditorías Financera de MVCT y Fonvivienda se gestinaron 4 de orden financiero, con relación a los asuntos misionales 65.</t>
  </si>
  <si>
    <t>Durante el mes de marzo se atendió un total de 55 requerimientos de la CGR. En el marco de la Auditorías Financera de MVCT y Fonvivienda se gestinaron 4 de orden financiero, , con relación a los asuntos misionales 51.</t>
  </si>
  <si>
    <t>Durante el mes de abril se atendió un total de 69 requerimientos de la CGR. En el marco de la Auditorías Financera de MVCT y Fonvivienda se gestinaron 4 de orden financiero, con relación a los asuntos misionales 65.</t>
  </si>
  <si>
    <t>Durante el mes de mayo  se atendió un total de 65 requerimientos de la CGR. En el marco de la Auditorías Financera de MVCT y Fonvivienda se gestinaron 2, de orden financiero, con relación a los asuntos misionales 63.</t>
  </si>
  <si>
    <t>Durante el mes  de junio  se atendió un total de 57 requerimientos de la CGR. En el marco de la Auditorías Financera de MVCT y Fonvivienda se gestinaron 2, de orden financiero, con relación a los asuntos misionales 57.</t>
  </si>
  <si>
    <t>Se realizó y publicó 1 reporte SIRECI  Reporte Gestión y resultados referente a la rendición de los recursos destinados al Posconflicto e implementación de los Acuerdos de Paz FNV., correspondiente a enero de 2024, el cual se encuentra publicado en el link: https://www.minvivienda.gov.co/ministerio/planeacion-gestion-y-control/sistema-de-control-interno/rol-de-evaluacion-y-seguimiento/informes-de-ley?f%5B0%5D=categoria_de_contenido%3A1728&amp;f%5B1%5D=categoria_de_contenido%3A2022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</si>
</sst>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3" x14ac:knownFonts="1">
    <font>
      <sz val="11"/>
      <color theme="1"/>
      <name val="Calibri"/>
      <family val="2"/>
      <scheme val="minor"/>
    </font>
    <font>
      <sz val="11"/>
      <color indexed="8"/>
      <name val="Calibri"/>
      <family val="2"/>
    </font>
    <font>
      <sz val="10"/>
      <name val="Verdana"/>
      <family val="2"/>
    </font>
    <font>
      <b/>
      <sz val="12"/>
      <name val="Arial"/>
      <family val="2"/>
    </font>
    <font>
      <sz val="12"/>
      <name val="Arial"/>
      <family val="2"/>
    </font>
    <font>
      <sz val="12"/>
      <color indexed="8"/>
      <name val="Arial"/>
      <family val="2"/>
    </font>
    <font>
      <u/>
      <sz val="12"/>
      <name val="Arial"/>
      <family val="2"/>
    </font>
    <font>
      <sz val="10"/>
      <name val="Arial"/>
      <family val="2"/>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2"/>
      <color theme="1"/>
      <name val="Arial"/>
      <family val="2"/>
    </font>
    <font>
      <sz val="9"/>
      <color theme="1"/>
      <name val="Arial"/>
      <family val="2"/>
    </font>
    <font>
      <sz val="12"/>
      <color rgb="FFFF0000"/>
      <name val="Arial"/>
      <family val="2"/>
    </font>
    <font>
      <b/>
      <sz val="10"/>
      <name val="Arial"/>
      <family val="2"/>
    </font>
    <font>
      <b/>
      <sz val="9"/>
      <name val="Arial"/>
      <family val="2"/>
    </font>
    <font>
      <sz val="9"/>
      <name val="Arial"/>
      <family val="2"/>
    </font>
    <font>
      <u/>
      <sz val="10"/>
      <name val="Arial"/>
      <family val="2"/>
    </font>
    <font>
      <sz val="11"/>
      <color theme="1"/>
      <name val="Verdana"/>
      <family val="2"/>
    </font>
    <font>
      <b/>
      <sz val="11"/>
      <color theme="1"/>
      <name val="Verdana"/>
      <family val="2"/>
    </font>
    <font>
      <sz val="11"/>
      <color theme="1"/>
      <name val="Calibri"/>
      <family val="2"/>
      <scheme val="minor"/>
    </font>
    <font>
      <b/>
      <sz val="11"/>
      <color rgb="FFFF0000"/>
      <name val="Verdana"/>
      <family val="2"/>
    </font>
    <font>
      <b/>
      <sz val="11"/>
      <color theme="1"/>
      <name val="Arial"/>
      <family val="2"/>
    </font>
    <font>
      <b/>
      <sz val="11"/>
      <name val="Arial"/>
      <family val="2"/>
    </font>
    <font>
      <sz val="7"/>
      <color theme="1"/>
      <name val="Times New Roman"/>
      <family val="1"/>
    </font>
    <font>
      <sz val="11"/>
      <color theme="1"/>
      <name val="Verdana"/>
      <family val="1"/>
    </font>
    <font>
      <sz val="11"/>
      <name val="Arial"/>
      <family val="2"/>
    </font>
    <font>
      <u/>
      <sz val="12"/>
      <color rgb="FFFF0000"/>
      <name val="Arial"/>
      <family val="2"/>
    </font>
    <font>
      <b/>
      <sz val="12"/>
      <color rgb="FFFF0000"/>
      <name val="Arial"/>
      <family val="2"/>
    </font>
    <font>
      <sz val="14"/>
      <name val="Arial"/>
      <family val="2"/>
    </font>
    <font>
      <b/>
      <sz val="12"/>
      <color theme="1"/>
      <name val="Arial"/>
      <family val="2"/>
    </font>
    <font>
      <u/>
      <sz val="12"/>
      <color theme="1"/>
      <name val="Arial"/>
      <family val="2"/>
    </font>
  </fonts>
  <fills count="1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47"/>
      </patternFill>
    </fill>
    <fill>
      <patternFill patternType="solid">
        <fgColor theme="0"/>
        <bgColor indexed="11"/>
      </patternFill>
    </fill>
    <fill>
      <patternFill patternType="solid">
        <fgColor rgb="FFFFFFFF"/>
        <bgColor rgb="FF000000"/>
      </patternFill>
    </fill>
    <fill>
      <patternFill patternType="solid">
        <fgColor theme="0"/>
        <bgColor rgb="FF000000"/>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xf numFmtId="0" fontId="10" fillId="0" borderId="0" applyNumberFormat="0" applyFill="0" applyBorder="0" applyAlignment="0" applyProtection="0"/>
    <xf numFmtId="164" fontId="1" fillId="0" borderId="0" applyFont="0" applyFill="0" applyBorder="0" applyAlignment="0" applyProtection="0"/>
    <xf numFmtId="2" fontId="2" fillId="0" borderId="0"/>
    <xf numFmtId="9" fontId="21" fillId="0" borderId="0" applyFont="0" applyFill="0" applyBorder="0" applyAlignment="0" applyProtection="0"/>
  </cellStyleXfs>
  <cellXfs count="128">
    <xf numFmtId="0" fontId="0" fillId="0" borderId="0" xfId="0"/>
    <xf numFmtId="0" fontId="9" fillId="2" borderId="0" xfId="0" applyFont="1" applyFill="1" applyAlignment="1">
      <alignment horizontal="center" vertical="center"/>
    </xf>
    <xf numFmtId="0" fontId="9" fillId="2" borderId="0" xfId="0" applyFont="1" applyFill="1"/>
    <xf numFmtId="0" fontId="8" fillId="2" borderId="0" xfId="0" applyFont="1" applyFill="1" applyAlignment="1">
      <alignment horizontal="center" vertical="center" wrapText="1"/>
    </xf>
    <xf numFmtId="0" fontId="8" fillId="2" borderId="0" xfId="0" applyFont="1" applyFill="1"/>
    <xf numFmtId="0" fontId="8" fillId="2" borderId="0" xfId="0" applyFont="1" applyFill="1" applyAlignment="1">
      <alignment horizontal="center" vertical="center"/>
    </xf>
    <xf numFmtId="0" fontId="4" fillId="2" borderId="2" xfId="0" applyFont="1" applyFill="1" applyBorder="1" applyAlignment="1">
      <alignment horizontal="left" vertical="center" wrapText="1"/>
    </xf>
    <xf numFmtId="0" fontId="6" fillId="2" borderId="1" xfId="1"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justify" vertical="center" wrapText="1"/>
    </xf>
    <xf numFmtId="0" fontId="4" fillId="2" borderId="2" xfId="0" applyFont="1" applyFill="1" applyBorder="1" applyAlignment="1">
      <alignment horizontal="left" vertical="center" textRotation="90" wrapText="1"/>
    </xf>
    <xf numFmtId="0" fontId="4" fillId="0" borderId="2" xfId="0" applyFont="1" applyBorder="1" applyAlignment="1">
      <alignment horizontal="justify"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3"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center" vertical="center"/>
    </xf>
    <xf numFmtId="0" fontId="12" fillId="0" borderId="2" xfId="0" applyFont="1" applyBorder="1" applyAlignment="1">
      <alignment horizontal="center" vertical="center"/>
    </xf>
    <xf numFmtId="0" fontId="11" fillId="5" borderId="2" xfId="0" applyFont="1" applyFill="1" applyBorder="1" applyAlignment="1">
      <alignment horizontal="center"/>
    </xf>
    <xf numFmtId="0" fontId="0" fillId="5" borderId="2" xfId="0" applyFill="1" applyBorder="1" applyAlignment="1">
      <alignment horizontal="left"/>
    </xf>
    <xf numFmtId="0" fontId="6" fillId="2" borderId="2" xfId="1" applyFont="1" applyFill="1" applyBorder="1" applyAlignment="1">
      <alignment horizontal="center" vertical="center" wrapText="1"/>
    </xf>
    <xf numFmtId="0" fontId="3" fillId="2" borderId="4" xfId="0" applyFont="1" applyFill="1" applyBorder="1" applyAlignment="1">
      <alignment horizontal="justify" vertical="center" wrapText="1"/>
    </xf>
    <xf numFmtId="0" fontId="6" fillId="0" borderId="2" xfId="1" applyFont="1" applyFill="1" applyBorder="1" applyAlignment="1">
      <alignment horizontal="center" vertical="center" wrapText="1"/>
    </xf>
    <xf numFmtId="0" fontId="4" fillId="0" borderId="2" xfId="0" applyFont="1" applyBorder="1" applyAlignment="1">
      <alignment horizontal="justify" vertical="top" wrapText="1"/>
    </xf>
    <xf numFmtId="0" fontId="12"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12" fillId="0" borderId="2" xfId="0" applyFont="1" applyBorder="1"/>
    <xf numFmtId="0" fontId="12" fillId="2" borderId="2" xfId="0" applyFont="1" applyFill="1" applyBorder="1" applyAlignment="1">
      <alignment vertical="center" wrapText="1"/>
    </xf>
    <xf numFmtId="0" fontId="12" fillId="2" borderId="2" xfId="0" applyFont="1" applyFill="1" applyBorder="1" applyAlignment="1">
      <alignment horizontal="center" vertical="center"/>
    </xf>
    <xf numFmtId="0" fontId="12" fillId="2" borderId="2" xfId="0" applyFont="1" applyFill="1" applyBorder="1" applyAlignment="1">
      <alignment horizontal="justify" vertical="center" wrapText="1"/>
    </xf>
    <xf numFmtId="0" fontId="12" fillId="2" borderId="2" xfId="0" applyFont="1" applyFill="1" applyBorder="1" applyAlignment="1">
      <alignment horizontal="center" vertical="center" textRotation="90" wrapText="1"/>
    </xf>
    <xf numFmtId="0" fontId="12" fillId="2" borderId="2" xfId="0" applyFont="1" applyFill="1" applyBorder="1" applyAlignment="1">
      <alignment horizontal="left" vertical="center" wrapText="1"/>
    </xf>
    <xf numFmtId="0" fontId="12" fillId="2" borderId="2" xfId="0" applyFont="1" applyFill="1" applyBorder="1" applyAlignment="1">
      <alignment horizontal="left" vertical="center" textRotation="90" wrapText="1"/>
    </xf>
    <xf numFmtId="0" fontId="12" fillId="2" borderId="2" xfId="0" applyFont="1" applyFill="1" applyBorder="1"/>
    <xf numFmtId="0" fontId="12" fillId="2" borderId="2" xfId="0" applyFont="1" applyFill="1" applyBorder="1" applyAlignment="1">
      <alignment vertical="center" textRotation="90"/>
    </xf>
    <xf numFmtId="0" fontId="12" fillId="2" borderId="2" xfId="0" applyFont="1" applyFill="1" applyBorder="1" applyAlignment="1">
      <alignment horizontal="center"/>
    </xf>
    <xf numFmtId="0" fontId="12" fillId="2" borderId="2" xfId="0" applyFont="1" applyFill="1" applyBorder="1" applyAlignment="1">
      <alignment horizontal="left" vertical="top"/>
    </xf>
    <xf numFmtId="0" fontId="4" fillId="2" borderId="2" xfId="0" applyFont="1" applyFill="1" applyBorder="1"/>
    <xf numFmtId="0" fontId="16" fillId="2" borderId="2" xfId="0" applyFont="1" applyFill="1" applyBorder="1" applyAlignment="1">
      <alignment horizontal="center" vertical="center" textRotation="90" wrapText="1"/>
    </xf>
    <xf numFmtId="0" fontId="16"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4" fillId="2" borderId="2" xfId="0" applyFont="1" applyFill="1" applyBorder="1" applyAlignment="1">
      <alignment horizontal="justify" vertical="top" wrapText="1"/>
    </xf>
    <xf numFmtId="16" fontId="4"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16" fontId="4" fillId="0" borderId="2" xfId="0" applyNumberFormat="1" applyFont="1" applyBorder="1" applyAlignment="1">
      <alignment horizontal="center" vertical="center" wrapText="1"/>
    </xf>
    <xf numFmtId="0" fontId="3" fillId="0" borderId="2" xfId="0" applyFont="1" applyBorder="1" applyAlignment="1">
      <alignment horizontal="justify" vertical="center" wrapText="1"/>
    </xf>
    <xf numFmtId="0" fontId="3" fillId="12" borderId="2" xfId="0" applyFont="1" applyFill="1" applyBorder="1" applyAlignment="1">
      <alignment horizontal="justify" vertical="center" wrapText="1"/>
    </xf>
    <xf numFmtId="0" fontId="3" fillId="13" borderId="2" xfId="0" applyFont="1" applyFill="1" applyBorder="1" applyAlignment="1">
      <alignment horizontal="justify" vertical="center" wrapText="1"/>
    </xf>
    <xf numFmtId="0" fontId="18" fillId="2" borderId="2" xfId="1" applyFont="1" applyFill="1" applyBorder="1" applyAlignment="1">
      <alignment horizontal="center" vertical="center" wrapText="1"/>
    </xf>
    <xf numFmtId="0" fontId="4" fillId="2" borderId="2" xfId="0" applyFont="1" applyFill="1" applyBorder="1" applyAlignment="1">
      <alignment vertical="center" wrapText="1"/>
    </xf>
    <xf numFmtId="0" fontId="4" fillId="2" borderId="2" xfId="0" applyFont="1" applyFill="1" applyBorder="1" applyAlignment="1">
      <alignment horizontal="center" vertical="center"/>
    </xf>
    <xf numFmtId="0" fontId="3" fillId="2" borderId="2" xfId="0" applyFont="1" applyFill="1" applyBorder="1" applyAlignment="1">
      <alignment vertical="center" wrapText="1"/>
    </xf>
    <xf numFmtId="0" fontId="4" fillId="2" borderId="2" xfId="0" applyFont="1" applyFill="1" applyBorder="1" applyAlignment="1">
      <alignment horizontal="center"/>
    </xf>
    <xf numFmtId="0" fontId="17" fillId="2" borderId="2" xfId="0" applyFont="1" applyFill="1" applyBorder="1" applyAlignment="1">
      <alignment horizontal="left" vertical="center" wrapText="1"/>
    </xf>
    <xf numFmtId="0" fontId="4" fillId="2" borderId="2" xfId="0" applyFont="1" applyFill="1" applyBorder="1" applyAlignment="1">
      <alignment vertical="center" textRotation="90" wrapText="1"/>
    </xf>
    <xf numFmtId="0" fontId="12" fillId="2" borderId="5" xfId="0" applyFont="1" applyFill="1" applyBorder="1"/>
    <xf numFmtId="0" fontId="19" fillId="0" borderId="0" xfId="0" applyFont="1" applyAlignment="1">
      <alignment horizontal="justify" vertical="center"/>
    </xf>
    <xf numFmtId="0" fontId="4" fillId="0" borderId="2" xfId="0" applyFont="1" applyBorder="1" applyAlignment="1">
      <alignment vertical="center" wrapText="1"/>
    </xf>
    <xf numFmtId="0" fontId="4" fillId="14" borderId="6" xfId="0" applyFont="1" applyFill="1" applyBorder="1" applyAlignment="1">
      <alignment horizontal="justify" vertical="center" wrapText="1"/>
    </xf>
    <xf numFmtId="0" fontId="24" fillId="0" borderId="0" xfId="0" applyFont="1"/>
    <xf numFmtId="0" fontId="23" fillId="0" borderId="0" xfId="0" applyFont="1" applyAlignment="1">
      <alignment horizontal="justify" vertical="center"/>
    </xf>
    <xf numFmtId="0" fontId="4" fillId="14" borderId="2" xfId="0" applyFont="1" applyFill="1" applyBorder="1" applyAlignment="1">
      <alignment horizontal="justify" vertical="center" wrapText="1"/>
    </xf>
    <xf numFmtId="0" fontId="26" fillId="0" borderId="0" xfId="0" applyFont="1" applyAlignment="1">
      <alignment horizontal="justify" vertical="center"/>
    </xf>
    <xf numFmtId="0" fontId="4" fillId="14" borderId="10" xfId="0" applyFont="1" applyFill="1" applyBorder="1" applyAlignment="1">
      <alignment horizontal="left" vertical="center" wrapText="1"/>
    </xf>
    <xf numFmtId="0" fontId="4" fillId="14" borderId="1" xfId="0" applyFont="1" applyFill="1" applyBorder="1" applyAlignment="1">
      <alignment horizontal="left" vertical="center" wrapText="1"/>
    </xf>
    <xf numFmtId="0" fontId="4" fillId="14" borderId="10" xfId="0" applyFont="1" applyFill="1" applyBorder="1" applyAlignment="1">
      <alignment horizontal="justify" vertical="center" wrapText="1"/>
    </xf>
    <xf numFmtId="0" fontId="27" fillId="0" borderId="11" xfId="0" applyFont="1" applyBorder="1" applyAlignment="1">
      <alignment horizontal="left" vertical="center" wrapText="1"/>
    </xf>
    <xf numFmtId="16" fontId="14" fillId="2" borderId="2" xfId="0" applyNumberFormat="1" applyFont="1" applyFill="1" applyBorder="1" applyAlignment="1">
      <alignment horizontal="center" vertical="center" wrapText="1"/>
    </xf>
    <xf numFmtId="0" fontId="28" fillId="2" borderId="2" xfId="1"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2" borderId="2" xfId="0" applyFont="1" applyFill="1" applyBorder="1" applyAlignment="1">
      <alignment horizontal="justify" vertical="center" wrapText="1"/>
    </xf>
    <xf numFmtId="0" fontId="29" fillId="2" borderId="2" xfId="0" applyFont="1" applyFill="1" applyBorder="1" applyAlignment="1">
      <alignment horizontal="justify" vertical="center" wrapText="1"/>
    </xf>
    <xf numFmtId="0" fontId="29" fillId="2" borderId="2"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1" fillId="5" borderId="10" xfId="0" applyFont="1" applyFill="1" applyBorder="1" applyAlignment="1">
      <alignment horizontal="center"/>
    </xf>
    <xf numFmtId="0" fontId="11" fillId="0" borderId="2" xfId="0" applyFont="1" applyBorder="1"/>
    <xf numFmtId="0" fontId="24" fillId="2" borderId="2" xfId="0" applyFont="1" applyFill="1" applyBorder="1" applyAlignment="1">
      <alignment horizontal="justify" vertical="center" wrapText="1"/>
    </xf>
    <xf numFmtId="0" fontId="11" fillId="5" borderId="0" xfId="0" applyFont="1" applyFill="1" applyAlignment="1">
      <alignment horizontal="center"/>
    </xf>
    <xf numFmtId="0" fontId="3" fillId="2" borderId="0" xfId="0" applyFont="1" applyFill="1" applyAlignment="1">
      <alignment horizontal="justify" vertical="center" wrapText="1"/>
    </xf>
    <xf numFmtId="0" fontId="3" fillId="12" borderId="0" xfId="0" applyFont="1" applyFill="1" applyAlignment="1">
      <alignment horizontal="justify" vertical="center" wrapText="1"/>
    </xf>
    <xf numFmtId="0" fontId="29" fillId="2" borderId="0" xfId="0" applyFont="1" applyFill="1" applyAlignment="1">
      <alignment horizontal="justify" vertical="center" wrapText="1"/>
    </xf>
    <xf numFmtId="0" fontId="27" fillId="0" borderId="12" xfId="0" applyFont="1" applyBorder="1" applyAlignment="1">
      <alignment horizontal="left" vertical="center" wrapText="1"/>
    </xf>
    <xf numFmtId="0" fontId="19" fillId="0" borderId="0" xfId="0" applyFont="1" applyAlignment="1">
      <alignment horizontal="justify" vertical="top"/>
    </xf>
    <xf numFmtId="0" fontId="26" fillId="0" borderId="2" xfId="0" applyFont="1" applyBorder="1" applyAlignment="1">
      <alignment horizontal="justify" vertical="top"/>
    </xf>
    <xf numFmtId="0" fontId="30"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31" fillId="2" borderId="2" xfId="0" applyFont="1" applyFill="1" applyBorder="1" applyAlignment="1">
      <alignment horizontal="justify" vertical="center" wrapText="1"/>
    </xf>
    <xf numFmtId="0" fontId="12" fillId="0" borderId="2" xfId="0" applyFont="1" applyBorder="1" applyAlignment="1">
      <alignment horizontal="left" vertical="center" wrapText="1"/>
    </xf>
    <xf numFmtId="0" fontId="12" fillId="3"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4" fillId="15" borderId="9" xfId="0" applyFont="1" applyFill="1" applyBorder="1" applyAlignment="1">
      <alignment horizontal="justify" vertical="center" wrapText="1"/>
    </xf>
    <xf numFmtId="0" fontId="14" fillId="4" borderId="2"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2" borderId="2" xfId="0" applyFont="1" applyFill="1" applyBorder="1" applyAlignment="1">
      <alignment horizontal="justify" vertical="top" wrapText="1"/>
    </xf>
    <xf numFmtId="0" fontId="32" fillId="2" borderId="2" xfId="1" applyFont="1" applyFill="1" applyBorder="1" applyAlignment="1">
      <alignment horizontal="center" vertical="center" wrapText="1"/>
    </xf>
    <xf numFmtId="16" fontId="12" fillId="2" borderId="2" xfId="0" applyNumberFormat="1" applyFont="1" applyFill="1" applyBorder="1" applyAlignment="1">
      <alignment horizontal="center" vertical="center" wrapText="1"/>
    </xf>
    <xf numFmtId="0" fontId="14" fillId="2" borderId="2" xfId="0" applyFont="1" applyFill="1" applyBorder="1" applyAlignment="1">
      <alignment horizontal="left" vertical="center" textRotation="90" wrapText="1"/>
    </xf>
    <xf numFmtId="0" fontId="14" fillId="2" borderId="2" xfId="0" applyFont="1" applyFill="1" applyBorder="1" applyAlignment="1">
      <alignment horizontal="center" vertical="center" textRotation="90" wrapText="1"/>
    </xf>
    <xf numFmtId="0" fontId="14" fillId="2" borderId="2" xfId="0" applyFont="1" applyFill="1" applyBorder="1"/>
    <xf numFmtId="0" fontId="31" fillId="2" borderId="2" xfId="0" applyFont="1" applyFill="1" applyBorder="1" applyAlignment="1">
      <alignment horizontal="left" vertical="center" wrapText="1"/>
    </xf>
    <xf numFmtId="0" fontId="4" fillId="2" borderId="2" xfId="0" applyFont="1" applyFill="1" applyBorder="1" applyAlignment="1">
      <alignment horizontal="justify" wrapText="1"/>
    </xf>
    <xf numFmtId="0" fontId="4" fillId="2" borderId="2" xfId="0" applyFont="1" applyFill="1" applyBorder="1" applyAlignment="1">
      <alignment horizontal="justify" vertical="top"/>
    </xf>
    <xf numFmtId="9" fontId="3" fillId="2" borderId="7" xfId="4" applyFont="1" applyFill="1" applyBorder="1" applyAlignment="1">
      <alignment horizontal="center" vertical="center" wrapText="1"/>
    </xf>
    <xf numFmtId="9" fontId="3" fillId="2" borderId="8" xfId="4" applyFont="1" applyFill="1" applyBorder="1" applyAlignment="1">
      <alignment horizontal="center" vertical="center" wrapText="1"/>
    </xf>
    <xf numFmtId="0" fontId="15" fillId="5" borderId="2" xfId="0" applyFont="1" applyFill="1" applyBorder="1" applyAlignment="1">
      <alignment horizontal="center" vertical="center" textRotation="90" wrapText="1"/>
    </xf>
    <xf numFmtId="0" fontId="15" fillId="2" borderId="2" xfId="0" applyFont="1" applyFill="1" applyBorder="1" applyAlignment="1">
      <alignment horizontal="center" vertical="center" wrapText="1"/>
    </xf>
    <xf numFmtId="0" fontId="15" fillId="11" borderId="2" xfId="0" applyFont="1" applyFill="1" applyBorder="1" applyAlignment="1">
      <alignment horizontal="center" vertical="center" wrapText="1"/>
    </xf>
    <xf numFmtId="0" fontId="15" fillId="10" borderId="2" xfId="0" applyFont="1" applyFill="1" applyBorder="1" applyAlignment="1">
      <alignment horizontal="center" vertical="center" textRotation="90" wrapText="1"/>
    </xf>
    <xf numFmtId="2" fontId="3" fillId="0" borderId="2" xfId="3" applyFont="1" applyBorder="1" applyAlignment="1">
      <alignment horizontal="center" vertical="center" wrapText="1"/>
    </xf>
    <xf numFmtId="0" fontId="4" fillId="9" borderId="2" xfId="0" applyFont="1" applyFill="1" applyBorder="1" applyAlignment="1">
      <alignment horizontal="left" vertical="top" wrapText="1"/>
    </xf>
    <xf numFmtId="0" fontId="3" fillId="9"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5" fillId="8" borderId="2" xfId="0" applyFont="1" applyFill="1" applyBorder="1" applyAlignment="1">
      <alignment horizontal="center" vertical="center" textRotation="90" wrapText="1"/>
    </xf>
    <xf numFmtId="0" fontId="15" fillId="6" borderId="2" xfId="0" applyFont="1" applyFill="1" applyBorder="1" applyAlignment="1">
      <alignment horizontal="center" vertical="center" textRotation="90" wrapText="1"/>
    </xf>
    <xf numFmtId="0" fontId="3" fillId="7" borderId="2" xfId="0" applyFont="1" applyFill="1" applyBorder="1" applyAlignment="1">
      <alignment horizontal="left" vertical="center" wrapText="1"/>
    </xf>
    <xf numFmtId="0" fontId="15" fillId="2" borderId="2" xfId="0" applyFont="1" applyFill="1" applyBorder="1" applyAlignment="1">
      <alignment horizontal="center" vertical="center" textRotation="90" wrapText="1"/>
    </xf>
    <xf numFmtId="0" fontId="15" fillId="9" borderId="2" xfId="0" applyFont="1" applyFill="1" applyBorder="1" applyAlignment="1">
      <alignment horizontal="center" vertical="center" wrapText="1"/>
    </xf>
  </cellXfs>
  <cellStyles count="5">
    <cellStyle name="Hipervínculo" xfId="1" builtinId="8"/>
    <cellStyle name="Millares 2" xfId="2" xr:uid="{00000000-0005-0000-0000-000001000000}"/>
    <cellStyle name="Normal" xfId="0" builtinId="0"/>
    <cellStyle name="Normal 2" xfId="3" xr:uid="{00000000-0005-0000-0000-000003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492126</xdr:colOff>
      <xdr:row>0</xdr:row>
      <xdr:rowOff>47626</xdr:rowOff>
    </xdr:from>
    <xdr:to>
      <xdr:col>0</xdr:col>
      <xdr:colOff>3381376</xdr:colOff>
      <xdr:row>2</xdr:row>
      <xdr:rowOff>127831</xdr:rowOff>
    </xdr:to>
    <xdr:pic>
      <xdr:nvPicPr>
        <xdr:cNvPr id="6222" name="Imagen 2">
          <a:extLst>
            <a:ext uri="{FF2B5EF4-FFF2-40B4-BE49-F238E27FC236}">
              <a16:creationId xmlns:a16="http://schemas.microsoft.com/office/drawing/2014/main" id="{91D903BB-CA60-A7DF-BE19-EE68CD28AC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126" y="47626"/>
          <a:ext cx="2889250" cy="461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imac\Downloads\file:\F:\MINISTERIO%20VIVIENDA\PLAN%20%20DE%20MEJORA%20OCI%20CALIDAD%202017\SEGUIMIENTO%20ACCIONES%20PLANES%20DE%20MEJORA%20POR%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row r="5">
          <cell r="A5" t="str">
            <v>PLANEACION ESTRATEGICA Y GESTION DE RECURSOS FINANCIEROS</v>
          </cell>
        </row>
        <row r="6">
          <cell r="A6" t="str">
            <v>GESTION DE PROYECTOS Y TECNOLOGIAS DE LA INFORMACION</v>
          </cell>
        </row>
        <row r="7">
          <cell r="A7" t="str">
            <v>ADMINISTRACION DEL SISTEMA INTEGRADO DE GESTION</v>
          </cell>
        </row>
        <row r="8">
          <cell r="A8" t="str">
            <v>GESTION DE COMUNICACIONES INTERNAS Y EXTERNAS</v>
          </cell>
        </row>
        <row r="9">
          <cell r="A9" t="str">
            <v>FORMULACION DE POLITICAS E INSTRUMENTACION NORMATIVA</v>
          </cell>
        </row>
        <row r="10">
          <cell r="A10" t="str">
            <v>PROMOCION Y ACOMPAÑAMIENTO</v>
          </cell>
        </row>
        <row r="11">
          <cell r="A11" t="str">
            <v>GESTION DEL SUBSIDIO</v>
          </cell>
        </row>
        <row r="12">
          <cell r="A12" t="str">
            <v>GESTION DE PROYECTOS</v>
          </cell>
        </row>
        <row r="13">
          <cell r="A13" t="str">
            <v>TITULACION Y SANEAMIENTO PREDIAL</v>
          </cell>
        </row>
        <row r="14">
          <cell r="A14" t="str">
            <v>CONCEPTOS JURIDICOS
PROCESOS JUDICIALES Y ACCIONES CONSTITUCIONALES</v>
          </cell>
        </row>
        <row r="15">
          <cell r="A15" t="str">
            <v>GESTION DEL TALENTO HUMANO</v>
          </cell>
        </row>
        <row r="16">
          <cell r="A16" t="str">
            <v>PROCESOS DISCIPLINARIOS</v>
          </cell>
        </row>
        <row r="17">
          <cell r="A17" t="str">
            <v>GESTION DE CONTRATACION</v>
          </cell>
        </row>
        <row r="18">
          <cell r="A18" t="str">
            <v>GESTION, SOPORTE Y APOYO TECNOLOGICO</v>
          </cell>
        </row>
        <row r="19">
          <cell r="A19" t="str">
            <v>GESTION DE RECURSOS FISICOS</v>
          </cell>
        </row>
        <row r="20">
          <cell r="A20" t="str">
            <v>GESTION DOCUMENTAL</v>
          </cell>
        </row>
        <row r="21">
          <cell r="A21" t="str">
            <v>SEGUIMIENTO Y CONTROL A LA EJECUCION DEL RECURSO FINANCIERO.</v>
          </cell>
        </row>
        <row r="22">
          <cell r="A22" t="str">
            <v>SANEAMIENTO DE LOS ACTIVOS DE LOS EXTINTOS ICT UNURBE.</v>
          </cell>
        </row>
        <row r="23">
          <cell r="A23" t="str">
            <v>ATENCION AL USUARIO Y ATENCION LEGISLATIVA</v>
          </cell>
        </row>
        <row r="24">
          <cell r="A24" t="str">
            <v>EVALUACION, ACOMPAÑAMIENTO Y ASESORIA DEL SISTEMA DE CONTROL INTERNO.</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invivienda.gov.co/sites/default/files/documentos/informe-ejecutivo-plan-de-accion-correspondiente-a-enero-2024-firmado-yjss050224.pdf" TargetMode="External"/><Relationship Id="rId2" Type="http://schemas.openxmlformats.org/officeDocument/2006/relationships/hyperlink" Target="https://www.minvivienda.gov.co/sites/default/files/documentos/informe-ejecutivo-plan-de-accion-correspondiente-a-enero-2024-firmado-yjss050224.pdf" TargetMode="External"/><Relationship Id="rId1" Type="http://schemas.openxmlformats.org/officeDocument/2006/relationships/hyperlink" Target="https://www.minvivienda.gov.co/sites/default/files/documentos/informe-ejecutivo-plan-de-accion-correspondiente-a-enero-2024-firmado-yjss050224.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minvivienda.gov.co/sites/default/files/documentos/informe-ejecutivo-plan-de-accion-correspondiente-a-enero-2024-firmado-yjss0502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V97"/>
  <sheetViews>
    <sheetView tabSelected="1" view="pageBreakPreview" topLeftCell="E1" zoomScale="85" zoomScaleNormal="60" zoomScaleSheetLayoutView="85" zoomScalePageLayoutView="80" workbookViewId="0">
      <pane ySplit="14" topLeftCell="A87" activePane="bottomLeft" state="frozen"/>
      <selection pane="bottomLeft" activeCell="G4" sqref="G1:U1048576"/>
    </sheetView>
  </sheetViews>
  <sheetFormatPr baseColWidth="10" defaultColWidth="9.140625" defaultRowHeight="15" x14ac:dyDescent="0.25"/>
  <cols>
    <col min="1" max="1" width="59.42578125" style="33" customWidth="1"/>
    <col min="2" max="3" width="18.42578125" style="34" customWidth="1"/>
    <col min="4" max="4" width="26.5703125" style="34" customWidth="1"/>
    <col min="5" max="5" width="25.28515625" style="34" customWidth="1"/>
    <col min="6" max="6" width="43.42578125" style="35" customWidth="1"/>
    <col min="7" max="7" width="4.28515625" style="29" hidden="1" customWidth="1"/>
    <col min="8" max="8" width="8.5703125" style="29" hidden="1" customWidth="1"/>
    <col min="9" max="9" width="16.85546875" style="29" hidden="1" customWidth="1"/>
    <col min="10" max="10" width="6.28515625" style="29" hidden="1" customWidth="1"/>
    <col min="11" max="11" width="5.85546875" style="29" hidden="1" customWidth="1"/>
    <col min="12" max="12" width="29.140625" style="36" hidden="1" customWidth="1"/>
    <col min="13" max="13" width="6.28515625" style="29" hidden="1" customWidth="1"/>
    <col min="14" max="14" width="5.85546875" style="29" hidden="1" customWidth="1"/>
    <col min="15" max="15" width="34.5703125" style="36" hidden="1" customWidth="1"/>
    <col min="16" max="17" width="5.85546875" style="29" hidden="1" customWidth="1"/>
    <col min="18" max="18" width="48.28515625" style="36" hidden="1" customWidth="1"/>
    <col min="19" max="20" width="5.85546875" style="29" hidden="1" customWidth="1"/>
    <col min="21" max="21" width="44.7109375" style="36" hidden="1" customWidth="1"/>
    <col min="22" max="22" width="9.28515625" style="29" customWidth="1"/>
    <col min="23" max="23" width="5.85546875" style="29" customWidth="1"/>
    <col min="24" max="24" width="33" style="36" customWidth="1"/>
    <col min="25" max="26" width="5.85546875" style="37" customWidth="1"/>
    <col min="27" max="27" width="41.28515625" style="38" customWidth="1"/>
    <col min="28" max="28" width="6.140625" style="39" customWidth="1"/>
    <col min="29" max="29" width="6.85546875" style="39" customWidth="1"/>
    <col min="30" max="30" width="14" style="40" customWidth="1"/>
    <col min="31" max="32" width="5.85546875" style="39" customWidth="1"/>
    <col min="33" max="33" width="15.5703125" style="40" customWidth="1"/>
    <col min="34" max="35" width="5.85546875" style="39" customWidth="1"/>
    <col min="36" max="36" width="15.5703125" style="40" customWidth="1"/>
    <col min="37" max="37" width="5.85546875" style="39" customWidth="1"/>
    <col min="38" max="38" width="20.5703125" style="39" customWidth="1"/>
    <col min="39" max="39" width="15.42578125" style="40" customWidth="1"/>
    <col min="40" max="41" width="5.85546875" style="39" customWidth="1"/>
    <col min="42" max="42" width="5.42578125" style="40" customWidth="1"/>
    <col min="43" max="43" width="25.42578125" style="39" customWidth="1"/>
    <col min="44" max="44" width="13.42578125" style="39" customWidth="1"/>
    <col min="45" max="45" width="23.42578125" style="39" customWidth="1"/>
    <col min="46" max="46" width="60.85546875" style="39" customWidth="1"/>
    <col min="47" max="47" width="28.42578125" style="41" customWidth="1"/>
    <col min="48" max="48" width="10.7109375" style="39" customWidth="1"/>
    <col min="49" max="56" width="29.42578125" style="39" customWidth="1"/>
    <col min="57" max="256" width="11.42578125" style="39" customWidth="1"/>
    <col min="257" max="16384" width="9.140625" style="39"/>
  </cols>
  <sheetData>
    <row r="1" spans="1:48" s="32" customFormat="1" x14ac:dyDescent="0.2">
      <c r="A1" s="120"/>
      <c r="B1" s="117" t="s">
        <v>0</v>
      </c>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21" t="s">
        <v>1</v>
      </c>
    </row>
    <row r="2" spans="1:48" s="32" customFormat="1" x14ac:dyDescent="0.2">
      <c r="A2" s="120"/>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21" t="s">
        <v>2</v>
      </c>
    </row>
    <row r="3" spans="1:48" s="32" customFormat="1" x14ac:dyDescent="0.2">
      <c r="A3" s="120"/>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22" t="s">
        <v>3</v>
      </c>
    </row>
    <row r="4" spans="1:48" hidden="1" x14ac:dyDescent="0.25"/>
    <row r="5" spans="1:48" s="42" customFormat="1" hidden="1" x14ac:dyDescent="0.3">
      <c r="A5" s="118" t="s">
        <v>4</v>
      </c>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row>
    <row r="6" spans="1:48" s="42" customFormat="1" hidden="1" x14ac:dyDescent="0.3">
      <c r="A6" s="118" t="s">
        <v>5</v>
      </c>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row>
    <row r="7" spans="1:48" s="42" customFormat="1" hidden="1" x14ac:dyDescent="0.3">
      <c r="A7" s="118" t="s">
        <v>6</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row>
    <row r="8" spans="1:48" s="42" customFormat="1" hidden="1" x14ac:dyDescent="0.3">
      <c r="A8" s="118" t="s">
        <v>7</v>
      </c>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row>
    <row r="9" spans="1:48" hidden="1" x14ac:dyDescent="0.25">
      <c r="A9" s="121"/>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row>
    <row r="10" spans="1:48" ht="15.75" x14ac:dyDescent="0.2">
      <c r="A10" s="119" t="s">
        <v>8</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43"/>
    </row>
    <row r="11" spans="1:48" x14ac:dyDescent="0.2">
      <c r="A11" s="114" t="s">
        <v>9</v>
      </c>
      <c r="B11" s="127" t="s">
        <v>10</v>
      </c>
      <c r="C11" s="127"/>
      <c r="D11" s="127"/>
      <c r="E11" s="127"/>
      <c r="F11" s="115" t="s">
        <v>11</v>
      </c>
      <c r="G11" s="114" t="s">
        <v>12</v>
      </c>
      <c r="H11" s="114"/>
      <c r="I11" s="114"/>
      <c r="J11" s="114" t="s">
        <v>13</v>
      </c>
      <c r="K11" s="114"/>
      <c r="L11" s="114"/>
      <c r="M11" s="114" t="s">
        <v>14</v>
      </c>
      <c r="N11" s="114"/>
      <c r="O11" s="114"/>
      <c r="P11" s="114" t="s">
        <v>15</v>
      </c>
      <c r="Q11" s="114"/>
      <c r="R11" s="114"/>
      <c r="S11" s="114" t="s">
        <v>16</v>
      </c>
      <c r="T11" s="114"/>
      <c r="U11" s="114"/>
      <c r="V11" s="114" t="s">
        <v>17</v>
      </c>
      <c r="W11" s="114"/>
      <c r="X11" s="114"/>
      <c r="Y11" s="114" t="s">
        <v>18</v>
      </c>
      <c r="Z11" s="114"/>
      <c r="AA11" s="114"/>
      <c r="AB11" s="114" t="s">
        <v>19</v>
      </c>
      <c r="AC11" s="114"/>
      <c r="AD11" s="114"/>
      <c r="AE11" s="114" t="s">
        <v>20</v>
      </c>
      <c r="AF11" s="114"/>
      <c r="AG11" s="114"/>
      <c r="AH11" s="114" t="s">
        <v>21</v>
      </c>
      <c r="AI11" s="114"/>
      <c r="AJ11" s="114"/>
      <c r="AK11" s="114" t="s">
        <v>22</v>
      </c>
      <c r="AL11" s="114"/>
      <c r="AM11" s="114"/>
      <c r="AN11" s="114" t="s">
        <v>23</v>
      </c>
      <c r="AO11" s="114"/>
      <c r="AP11" s="114"/>
      <c r="AQ11" s="126" t="s">
        <v>24</v>
      </c>
      <c r="AR11" s="126" t="s">
        <v>25</v>
      </c>
      <c r="AS11" s="114" t="s">
        <v>26</v>
      </c>
      <c r="AT11" s="114" t="s">
        <v>27</v>
      </c>
      <c r="AU11" s="114" t="s">
        <v>28</v>
      </c>
      <c r="AV11" s="43"/>
    </row>
    <row r="12" spans="1:48" s="29" customFormat="1" x14ac:dyDescent="0.25">
      <c r="A12" s="114"/>
      <c r="B12" s="113" t="s">
        <v>29</v>
      </c>
      <c r="C12" s="123" t="s">
        <v>30</v>
      </c>
      <c r="D12" s="124" t="s">
        <v>31</v>
      </c>
      <c r="E12" s="116" t="s">
        <v>32</v>
      </c>
      <c r="F12" s="115"/>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26"/>
      <c r="AR12" s="126"/>
      <c r="AS12" s="114"/>
      <c r="AT12" s="114"/>
      <c r="AU12" s="114"/>
      <c r="AV12" s="10"/>
    </row>
    <row r="13" spans="1:48" s="47" customFormat="1" ht="63.75" customHeight="1" x14ac:dyDescent="0.25">
      <c r="A13" s="114"/>
      <c r="B13" s="113"/>
      <c r="C13" s="123"/>
      <c r="D13" s="124"/>
      <c r="E13" s="116"/>
      <c r="F13" s="115"/>
      <c r="G13" s="44" t="s">
        <v>33</v>
      </c>
      <c r="H13" s="44" t="s">
        <v>34</v>
      </c>
      <c r="I13" s="45" t="s">
        <v>35</v>
      </c>
      <c r="J13" s="44" t="s">
        <v>33</v>
      </c>
      <c r="K13" s="44" t="s">
        <v>34</v>
      </c>
      <c r="L13" s="45" t="s">
        <v>35</v>
      </c>
      <c r="M13" s="44" t="s">
        <v>33</v>
      </c>
      <c r="N13" s="44" t="s">
        <v>34</v>
      </c>
      <c r="O13" s="45" t="s">
        <v>35</v>
      </c>
      <c r="P13" s="44" t="s">
        <v>33</v>
      </c>
      <c r="Q13" s="44" t="s">
        <v>34</v>
      </c>
      <c r="R13" s="45" t="s">
        <v>35</v>
      </c>
      <c r="S13" s="44" t="s">
        <v>33</v>
      </c>
      <c r="T13" s="44" t="s">
        <v>34</v>
      </c>
      <c r="U13" s="45" t="s">
        <v>35</v>
      </c>
      <c r="V13" s="44" t="s">
        <v>33</v>
      </c>
      <c r="W13" s="44" t="s">
        <v>34</v>
      </c>
      <c r="X13" s="45" t="s">
        <v>35</v>
      </c>
      <c r="Y13" s="44" t="s">
        <v>33</v>
      </c>
      <c r="Z13" s="44" t="s">
        <v>34</v>
      </c>
      <c r="AA13" s="45" t="s">
        <v>35</v>
      </c>
      <c r="AB13" s="44" t="s">
        <v>33</v>
      </c>
      <c r="AC13" s="44" t="s">
        <v>34</v>
      </c>
      <c r="AD13" s="45" t="s">
        <v>35</v>
      </c>
      <c r="AE13" s="44" t="s">
        <v>33</v>
      </c>
      <c r="AF13" s="44" t="s">
        <v>34</v>
      </c>
      <c r="AG13" s="45" t="s">
        <v>35</v>
      </c>
      <c r="AH13" s="44" t="s">
        <v>33</v>
      </c>
      <c r="AI13" s="44" t="s">
        <v>34</v>
      </c>
      <c r="AJ13" s="45" t="s">
        <v>35</v>
      </c>
      <c r="AK13" s="44" t="s">
        <v>33</v>
      </c>
      <c r="AL13" s="44" t="s">
        <v>34</v>
      </c>
      <c r="AM13" s="45" t="s">
        <v>35</v>
      </c>
      <c r="AN13" s="44" t="s">
        <v>33</v>
      </c>
      <c r="AO13" s="44" t="s">
        <v>34</v>
      </c>
      <c r="AP13" s="45" t="s">
        <v>35</v>
      </c>
      <c r="AQ13" s="126"/>
      <c r="AR13" s="126"/>
      <c r="AS13" s="114"/>
      <c r="AT13" s="114"/>
      <c r="AU13" s="114"/>
      <c r="AV13" s="46"/>
    </row>
    <row r="14" spans="1:48" s="29" customFormat="1" ht="15.75" x14ac:dyDescent="0.25">
      <c r="A14" s="125" t="s">
        <v>36</v>
      </c>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0"/>
    </row>
    <row r="15" spans="1:48" s="10" customFormat="1" ht="144" customHeight="1" x14ac:dyDescent="0.25">
      <c r="A15" s="48" t="s">
        <v>37</v>
      </c>
      <c r="B15" s="10" t="s">
        <v>38</v>
      </c>
      <c r="C15" s="10" t="s">
        <v>38</v>
      </c>
      <c r="D15" s="10" t="s">
        <v>38</v>
      </c>
      <c r="E15" s="10" t="s">
        <v>38</v>
      </c>
      <c r="F15" s="49" t="s">
        <v>39</v>
      </c>
      <c r="G15" s="8">
        <v>1</v>
      </c>
      <c r="H15" s="11">
        <v>1</v>
      </c>
      <c r="I15" s="49" t="s">
        <v>40</v>
      </c>
      <c r="J15" s="8">
        <v>1</v>
      </c>
      <c r="K15" s="11">
        <v>1</v>
      </c>
      <c r="L15" s="49" t="s">
        <v>41</v>
      </c>
      <c r="M15" s="8">
        <v>1</v>
      </c>
      <c r="N15" s="11">
        <v>1</v>
      </c>
      <c r="O15" s="49" t="s">
        <v>42</v>
      </c>
      <c r="P15" s="8">
        <v>1</v>
      </c>
      <c r="Q15" s="11">
        <v>1</v>
      </c>
      <c r="R15" s="49" t="s">
        <v>43</v>
      </c>
      <c r="S15" s="8">
        <v>1</v>
      </c>
      <c r="T15" s="11">
        <v>1</v>
      </c>
      <c r="U15" s="49" t="s">
        <v>44</v>
      </c>
      <c r="V15" s="8">
        <v>1</v>
      </c>
      <c r="W15" s="11">
        <v>1</v>
      </c>
      <c r="X15" s="110" t="s">
        <v>45</v>
      </c>
      <c r="Y15" s="8">
        <v>1</v>
      </c>
      <c r="Z15" s="11"/>
      <c r="AA15" s="12"/>
      <c r="AB15" s="8">
        <v>1</v>
      </c>
      <c r="AC15" s="11"/>
      <c r="AD15" s="12"/>
      <c r="AE15" s="8">
        <v>1</v>
      </c>
      <c r="AF15" s="11"/>
      <c r="AG15" s="12"/>
      <c r="AH15" s="8">
        <v>1</v>
      </c>
      <c r="AI15" s="9"/>
      <c r="AJ15" s="12"/>
      <c r="AK15" s="8">
        <v>1</v>
      </c>
      <c r="AL15" s="11"/>
      <c r="AM15" s="12"/>
      <c r="AN15" s="8">
        <v>1</v>
      </c>
      <c r="AO15" s="11"/>
      <c r="AP15" s="12"/>
      <c r="AQ15" s="8">
        <f>+G15+J15+M15+P15+S15+V15+Y15+AB15+AE15+AH15+AK15+AN15</f>
        <v>12</v>
      </c>
      <c r="AR15" s="11">
        <f>+H15+K15+N15+Q15+T15+W15+Z15+AC15+AF15+AI15+AL15+AO15</f>
        <v>6</v>
      </c>
      <c r="AS15" s="25"/>
      <c r="AU15" s="50" t="s">
        <v>46</v>
      </c>
      <c r="AV15" s="51" t="e">
        <f>SUM(G15+G36+G39+G47+G48+G49+G50+G51+G52+G53+G54+G61+G63+G65+G73+G88+J88+J73+J58+J57+J56+J55+J54+J53+J47++J48+J44+J43+J39+J38+J36+J15+M15+M17+M22+M24+M25+M36+M39+M42+M47+M46+M48+M53+M54+M59+M60+M64+M73+M79+M88+P88+P85+P84+P83+P80+P79+P78+P75+P74+P73+P68+P54+P53+P48+P47+P36+P18+P15+S15+S24+S25+S29+S36+W38+S42+S47+S48+S53+S54+S65+S73+S88+V88+V82+V73+V54+V53+V48+V47+V36+V26+V15+Y15+Y24+Y25+Y32+Y36+Y47+Y48+Y49+Y50+Y51+Y52+Y53+Y54+Y55+Y56+Y57+Y58+Y62+Y63+Y67+Y73+Y76+Y88+AB88+AB77+AB73+#REF!+AB71+AB68+AB66+AB54+AB53+AB48+AB47+AB42+AB39+AB38+AB36+AB31+AB21+AB17+AB15+AE15+AE23+AE24+AE25+AE28+AE30+AE36+AE39+AE45+AE46+AE47+AE48+AE53+AE54+AE65+AE73+AE88+AH88+AK88+AN88+AH86+AH85+AH84+AK81+AH80+AH75+AH74+AH73+AK73+AN73+#REF!+AK70+AN68+AH54+AK54+AN54+AN53+AK53+AH53+AN48+AK48+AH48+AH47+AK47+AN47+AK42+AN39+AK39+AH39+AK38+AN36+AK36+AH36+AN35+AH34+AK33+AH29+AK27+AK25+AK24+AN15+AK15+AH15)</f>
        <v>#VALUE!</v>
      </c>
    </row>
    <row r="16" spans="1:48" s="29" customFormat="1" ht="15.75" x14ac:dyDescent="0.25">
      <c r="A16" s="125" t="s">
        <v>47</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0"/>
    </row>
    <row r="17" spans="1:48" s="10" customFormat="1" ht="156.75" x14ac:dyDescent="0.2">
      <c r="A17" s="48" t="s">
        <v>48</v>
      </c>
      <c r="B17" s="10" t="s">
        <v>38</v>
      </c>
      <c r="C17" s="10" t="s">
        <v>38</v>
      </c>
      <c r="D17" s="10" t="s">
        <v>38</v>
      </c>
      <c r="E17" s="10" t="s">
        <v>38</v>
      </c>
      <c r="F17" s="12" t="s">
        <v>49</v>
      </c>
      <c r="G17" s="6" t="s">
        <v>50</v>
      </c>
      <c r="H17" s="6" t="s">
        <v>50</v>
      </c>
      <c r="I17" s="12"/>
      <c r="J17" s="6" t="s">
        <v>50</v>
      </c>
      <c r="K17" s="6" t="s">
        <v>50</v>
      </c>
      <c r="L17" s="15" t="s">
        <v>50</v>
      </c>
      <c r="M17" s="8">
        <v>1</v>
      </c>
      <c r="N17" s="11">
        <v>1</v>
      </c>
      <c r="O17" s="64" t="s">
        <v>51</v>
      </c>
      <c r="P17" s="10" t="s">
        <v>50</v>
      </c>
      <c r="Q17" s="10" t="s">
        <v>50</v>
      </c>
      <c r="R17" s="12"/>
      <c r="S17" s="10" t="s">
        <v>50</v>
      </c>
      <c r="T17" s="10" t="s">
        <v>50</v>
      </c>
      <c r="U17" s="109"/>
      <c r="V17" s="6" t="s">
        <v>50</v>
      </c>
      <c r="W17" s="6" t="s">
        <v>50</v>
      </c>
      <c r="X17" s="57" t="s">
        <v>50</v>
      </c>
      <c r="Y17" s="6" t="s">
        <v>50</v>
      </c>
      <c r="Z17" s="6" t="s">
        <v>50</v>
      </c>
      <c r="AA17" s="12"/>
      <c r="AB17" s="8">
        <v>1</v>
      </c>
      <c r="AC17" s="11"/>
      <c r="AD17" s="12"/>
      <c r="AE17" s="6" t="s">
        <v>50</v>
      </c>
      <c r="AF17" s="6" t="s">
        <v>50</v>
      </c>
      <c r="AG17" s="12"/>
      <c r="AH17" s="6" t="s">
        <v>50</v>
      </c>
      <c r="AI17" s="6" t="s">
        <v>50</v>
      </c>
      <c r="AJ17" s="12"/>
      <c r="AK17" s="10" t="s">
        <v>50</v>
      </c>
      <c r="AL17" s="10" t="s">
        <v>50</v>
      </c>
      <c r="AM17" s="12"/>
      <c r="AN17" s="10" t="s">
        <v>50</v>
      </c>
      <c r="AO17" s="10" t="s">
        <v>50</v>
      </c>
      <c r="AP17" s="12"/>
      <c r="AQ17" s="8">
        <f>M17+AB17</f>
        <v>2</v>
      </c>
      <c r="AR17" s="11">
        <f>N17+AC17</f>
        <v>1</v>
      </c>
      <c r="AS17" s="25"/>
      <c r="AU17" s="50" t="s">
        <v>52</v>
      </c>
    </row>
    <row r="18" spans="1:48" s="29" customFormat="1" ht="132" customHeight="1" x14ac:dyDescent="0.25">
      <c r="A18" s="48" t="s">
        <v>53</v>
      </c>
      <c r="B18" s="16" t="s">
        <v>54</v>
      </c>
      <c r="C18" s="16" t="s">
        <v>50</v>
      </c>
      <c r="D18" s="16" t="s">
        <v>50</v>
      </c>
      <c r="E18" s="16" t="s">
        <v>50</v>
      </c>
      <c r="F18" s="14" t="s">
        <v>55</v>
      </c>
      <c r="G18" s="15" t="s">
        <v>50</v>
      </c>
      <c r="H18" s="15" t="s">
        <v>50</v>
      </c>
      <c r="I18" s="16"/>
      <c r="J18" s="15" t="s">
        <v>50</v>
      </c>
      <c r="K18" s="15" t="s">
        <v>50</v>
      </c>
      <c r="L18" s="15" t="s">
        <v>50</v>
      </c>
      <c r="M18" s="15" t="s">
        <v>50</v>
      </c>
      <c r="N18" s="15" t="s">
        <v>50</v>
      </c>
      <c r="O18" s="16"/>
      <c r="P18" s="8">
        <v>1</v>
      </c>
      <c r="Q18" s="11">
        <v>1</v>
      </c>
      <c r="R18" s="74" t="s">
        <v>56</v>
      </c>
      <c r="S18" s="15" t="s">
        <v>50</v>
      </c>
      <c r="T18" s="15" t="s">
        <v>50</v>
      </c>
      <c r="U18" s="16"/>
      <c r="V18" s="15" t="s">
        <v>50</v>
      </c>
      <c r="W18" s="15" t="s">
        <v>50</v>
      </c>
      <c r="X18" s="15" t="s">
        <v>50</v>
      </c>
      <c r="Y18" s="15" t="s">
        <v>50</v>
      </c>
      <c r="Z18" s="15" t="s">
        <v>50</v>
      </c>
      <c r="AA18" s="16"/>
      <c r="AB18" s="15" t="s">
        <v>50</v>
      </c>
      <c r="AC18" s="15" t="s">
        <v>50</v>
      </c>
      <c r="AD18" s="16"/>
      <c r="AE18" s="15" t="s">
        <v>50</v>
      </c>
      <c r="AF18" s="15" t="s">
        <v>50</v>
      </c>
      <c r="AG18" s="16"/>
      <c r="AH18" s="15" t="s">
        <v>50</v>
      </c>
      <c r="AI18" s="15" t="s">
        <v>50</v>
      </c>
      <c r="AJ18" s="16"/>
      <c r="AK18" s="15" t="s">
        <v>50</v>
      </c>
      <c r="AL18" s="15" t="s">
        <v>50</v>
      </c>
      <c r="AM18" s="16"/>
      <c r="AN18" s="15" t="s">
        <v>50</v>
      </c>
      <c r="AO18" s="15" t="s">
        <v>50</v>
      </c>
      <c r="AP18" s="16"/>
      <c r="AQ18" s="8">
        <f>+P18</f>
        <v>1</v>
      </c>
      <c r="AR18" s="11">
        <f>Q18</f>
        <v>1</v>
      </c>
      <c r="AS18" s="27"/>
      <c r="AT18" s="15"/>
      <c r="AU18" s="16" t="s">
        <v>57</v>
      </c>
      <c r="AV18" s="10"/>
    </row>
    <row r="19" spans="1:48" s="30" customFormat="1" ht="136.5" customHeight="1" x14ac:dyDescent="0.25">
      <c r="A19" s="80" t="s">
        <v>58</v>
      </c>
      <c r="B19" s="30" t="s">
        <v>50</v>
      </c>
      <c r="C19" s="30" t="s">
        <v>50</v>
      </c>
      <c r="D19" s="30" t="s">
        <v>50</v>
      </c>
      <c r="E19" s="30" t="s">
        <v>59</v>
      </c>
      <c r="F19" s="79" t="s">
        <v>60</v>
      </c>
      <c r="G19" s="82" t="s">
        <v>50</v>
      </c>
      <c r="H19" s="82" t="s">
        <v>50</v>
      </c>
      <c r="I19" s="79"/>
      <c r="J19" s="82" t="s">
        <v>50</v>
      </c>
      <c r="K19" s="82" t="s">
        <v>50</v>
      </c>
      <c r="L19" s="79"/>
      <c r="M19" s="82" t="s">
        <v>50</v>
      </c>
      <c r="N19" s="82" t="s">
        <v>50</v>
      </c>
      <c r="O19" s="79"/>
      <c r="P19" s="82" t="s">
        <v>50</v>
      </c>
      <c r="Q19" s="82" t="s">
        <v>50</v>
      </c>
      <c r="R19" s="79"/>
      <c r="S19" s="78">
        <v>1</v>
      </c>
      <c r="T19" s="77">
        <v>1</v>
      </c>
      <c r="U19" s="102" t="s">
        <v>61</v>
      </c>
      <c r="V19" s="82" t="s">
        <v>50</v>
      </c>
      <c r="W19" s="82" t="s">
        <v>50</v>
      </c>
      <c r="X19" s="79" t="s">
        <v>50</v>
      </c>
      <c r="Y19" s="82" t="s">
        <v>50</v>
      </c>
      <c r="Z19" s="82" t="s">
        <v>50</v>
      </c>
      <c r="AA19" s="79"/>
      <c r="AB19" s="101">
        <v>1</v>
      </c>
      <c r="AC19" s="100"/>
      <c r="AD19" s="79"/>
      <c r="AE19" s="82" t="s">
        <v>50</v>
      </c>
      <c r="AF19" s="82" t="s">
        <v>50</v>
      </c>
      <c r="AG19" s="79"/>
      <c r="AH19" s="82" t="s">
        <v>50</v>
      </c>
      <c r="AI19" s="82" t="s">
        <v>50</v>
      </c>
      <c r="AJ19" s="79"/>
      <c r="AK19" s="82" t="s">
        <v>50</v>
      </c>
      <c r="AL19" s="82" t="s">
        <v>50</v>
      </c>
      <c r="AM19" s="79"/>
      <c r="AN19" s="82" t="s">
        <v>50</v>
      </c>
      <c r="AO19" s="82" t="s">
        <v>50</v>
      </c>
      <c r="AP19" s="79"/>
      <c r="AQ19" s="30">
        <f>AB19+S19</f>
        <v>2</v>
      </c>
      <c r="AR19" s="30">
        <f>AC19+T19</f>
        <v>1</v>
      </c>
      <c r="AS19" s="76"/>
      <c r="AU19" s="75" t="s">
        <v>62</v>
      </c>
    </row>
    <row r="20" spans="1:48" s="29" customFormat="1" ht="60" customHeight="1" x14ac:dyDescent="0.25">
      <c r="A20" s="95" t="s">
        <v>63</v>
      </c>
      <c r="B20" s="94" t="s">
        <v>50</v>
      </c>
      <c r="C20" s="94" t="s">
        <v>50</v>
      </c>
      <c r="D20" s="94" t="s">
        <v>64</v>
      </c>
      <c r="E20" s="94" t="s">
        <v>50</v>
      </c>
      <c r="F20" s="35" t="s">
        <v>65</v>
      </c>
      <c r="G20" s="96" t="s">
        <v>50</v>
      </c>
      <c r="H20" s="96" t="s">
        <v>50</v>
      </c>
      <c r="I20" s="35"/>
      <c r="J20" s="96" t="s">
        <v>50</v>
      </c>
      <c r="K20" s="96" t="s">
        <v>50</v>
      </c>
      <c r="L20" s="35"/>
      <c r="M20" s="96" t="s">
        <v>50</v>
      </c>
      <c r="N20" s="96" t="s">
        <v>50</v>
      </c>
      <c r="O20" s="35"/>
      <c r="P20" s="96" t="s">
        <v>50</v>
      </c>
      <c r="Q20" s="96" t="s">
        <v>50</v>
      </c>
      <c r="R20" s="35"/>
      <c r="S20" s="96" t="s">
        <v>50</v>
      </c>
      <c r="T20" s="96" t="s">
        <v>50</v>
      </c>
      <c r="U20" s="35"/>
      <c r="V20" s="97">
        <v>1</v>
      </c>
      <c r="W20" s="98">
        <v>1</v>
      </c>
      <c r="X20" s="35" t="s">
        <v>66</v>
      </c>
      <c r="Y20" s="97">
        <v>1</v>
      </c>
      <c r="Z20" s="98"/>
      <c r="AA20" s="35"/>
      <c r="AB20" s="97">
        <v>1</v>
      </c>
      <c r="AC20" s="98"/>
      <c r="AD20" s="35"/>
      <c r="AE20" s="96" t="s">
        <v>50</v>
      </c>
      <c r="AF20" s="96" t="s">
        <v>50</v>
      </c>
      <c r="AG20" s="35"/>
      <c r="AH20" s="96" t="s">
        <v>50</v>
      </c>
      <c r="AI20" s="96" t="s">
        <v>50</v>
      </c>
      <c r="AJ20" s="35"/>
      <c r="AK20" s="96" t="s">
        <v>50</v>
      </c>
      <c r="AL20" s="96" t="s">
        <v>50</v>
      </c>
      <c r="AM20" s="35"/>
      <c r="AN20" s="96" t="s">
        <v>50</v>
      </c>
      <c r="AO20" s="96" t="s">
        <v>50</v>
      </c>
      <c r="AP20" s="35"/>
      <c r="AQ20" s="97">
        <f>V20+Y20+AB20</f>
        <v>3</v>
      </c>
      <c r="AR20" s="98"/>
      <c r="AS20" s="103"/>
      <c r="AU20" s="104"/>
    </row>
    <row r="21" spans="1:48" s="29" customFormat="1" ht="75" x14ac:dyDescent="0.25">
      <c r="A21" s="48" t="s">
        <v>67</v>
      </c>
      <c r="B21" s="16" t="s">
        <v>54</v>
      </c>
      <c r="C21" s="16" t="s">
        <v>50</v>
      </c>
      <c r="D21" s="16" t="s">
        <v>50</v>
      </c>
      <c r="E21" s="16" t="s">
        <v>50</v>
      </c>
      <c r="F21" s="14" t="s">
        <v>68</v>
      </c>
      <c r="G21" s="15" t="s">
        <v>50</v>
      </c>
      <c r="H21" s="15" t="s">
        <v>50</v>
      </c>
      <c r="I21" s="16"/>
      <c r="J21" s="15" t="s">
        <v>50</v>
      </c>
      <c r="K21" s="15" t="s">
        <v>50</v>
      </c>
      <c r="L21" s="15" t="s">
        <v>50</v>
      </c>
      <c r="M21" s="15" t="s">
        <v>50</v>
      </c>
      <c r="N21" s="15" t="s">
        <v>50</v>
      </c>
      <c r="O21" s="16"/>
      <c r="P21" s="15" t="s">
        <v>50</v>
      </c>
      <c r="Q21" s="15" t="s">
        <v>50</v>
      </c>
      <c r="R21" s="16"/>
      <c r="S21" s="15" t="s">
        <v>50</v>
      </c>
      <c r="T21" s="15" t="s">
        <v>50</v>
      </c>
      <c r="U21" s="16"/>
      <c r="V21" s="15" t="s">
        <v>50</v>
      </c>
      <c r="W21" s="15" t="s">
        <v>50</v>
      </c>
      <c r="X21" s="15" t="s">
        <v>50</v>
      </c>
      <c r="Y21" s="15" t="s">
        <v>50</v>
      </c>
      <c r="Z21" s="15" t="s">
        <v>50</v>
      </c>
      <c r="AA21" s="16"/>
      <c r="AB21" s="8">
        <v>1</v>
      </c>
      <c r="AC21" s="11"/>
      <c r="AD21" s="16"/>
      <c r="AE21" s="15" t="s">
        <v>50</v>
      </c>
      <c r="AF21" s="15" t="s">
        <v>50</v>
      </c>
      <c r="AG21" s="16"/>
      <c r="AH21" s="15" t="s">
        <v>50</v>
      </c>
      <c r="AI21" s="15" t="s">
        <v>50</v>
      </c>
      <c r="AJ21" s="16"/>
      <c r="AK21" s="15" t="s">
        <v>50</v>
      </c>
      <c r="AL21" s="15" t="s">
        <v>50</v>
      </c>
      <c r="AM21" s="16"/>
      <c r="AN21" s="15" t="s">
        <v>50</v>
      </c>
      <c r="AO21" s="15" t="s">
        <v>50</v>
      </c>
      <c r="AP21" s="16"/>
      <c r="AQ21" s="8">
        <f>+AB21</f>
        <v>1</v>
      </c>
      <c r="AR21" s="11">
        <f>AC21</f>
        <v>0</v>
      </c>
      <c r="AS21" s="27"/>
      <c r="AT21" s="15"/>
      <c r="AU21" s="16" t="s">
        <v>57</v>
      </c>
      <c r="AV21" s="10"/>
    </row>
    <row r="22" spans="1:48" s="29" customFormat="1" ht="268.5" customHeight="1" x14ac:dyDescent="0.25">
      <c r="A22" s="48" t="s">
        <v>69</v>
      </c>
      <c r="B22" s="10" t="s">
        <v>70</v>
      </c>
      <c r="C22" s="16" t="s">
        <v>50</v>
      </c>
      <c r="D22" s="10" t="s">
        <v>71</v>
      </c>
      <c r="E22" s="16" t="s">
        <v>50</v>
      </c>
      <c r="F22" s="14" t="s">
        <v>72</v>
      </c>
      <c r="G22" s="15" t="s">
        <v>50</v>
      </c>
      <c r="H22" s="15" t="s">
        <v>50</v>
      </c>
      <c r="I22" s="16"/>
      <c r="J22" s="15" t="s">
        <v>50</v>
      </c>
      <c r="K22" s="15" t="s">
        <v>50</v>
      </c>
      <c r="L22" s="15" t="s">
        <v>50</v>
      </c>
      <c r="M22" s="8">
        <v>1</v>
      </c>
      <c r="N22" s="11">
        <v>1</v>
      </c>
      <c r="O22" s="70" t="s">
        <v>73</v>
      </c>
      <c r="P22" s="15" t="s">
        <v>50</v>
      </c>
      <c r="Q22" s="15" t="s">
        <v>50</v>
      </c>
      <c r="R22" s="16"/>
      <c r="S22" s="15" t="s">
        <v>50</v>
      </c>
      <c r="T22" s="15" t="s">
        <v>50</v>
      </c>
      <c r="U22" s="16"/>
      <c r="V22" s="15" t="s">
        <v>50</v>
      </c>
      <c r="W22" s="15" t="s">
        <v>50</v>
      </c>
      <c r="X22" s="15" t="s">
        <v>50</v>
      </c>
      <c r="Y22" s="15" t="s">
        <v>50</v>
      </c>
      <c r="Z22" s="15" t="s">
        <v>50</v>
      </c>
      <c r="AA22" s="16"/>
      <c r="AB22" s="15" t="s">
        <v>50</v>
      </c>
      <c r="AC22" s="15" t="s">
        <v>50</v>
      </c>
      <c r="AD22" s="16"/>
      <c r="AE22" s="15" t="s">
        <v>50</v>
      </c>
      <c r="AF22" s="15" t="s">
        <v>50</v>
      </c>
      <c r="AG22" s="16"/>
      <c r="AH22" s="15" t="s">
        <v>50</v>
      </c>
      <c r="AI22" s="15" t="s">
        <v>50</v>
      </c>
      <c r="AJ22" s="16"/>
      <c r="AK22" s="15" t="s">
        <v>50</v>
      </c>
      <c r="AL22" s="15" t="s">
        <v>50</v>
      </c>
      <c r="AM22" s="16"/>
      <c r="AN22" s="15" t="s">
        <v>50</v>
      </c>
      <c r="AO22" s="15" t="s">
        <v>50</v>
      </c>
      <c r="AP22" s="16"/>
      <c r="AQ22" s="8">
        <f>+M22</f>
        <v>1</v>
      </c>
      <c r="AR22" s="11">
        <f>+N22</f>
        <v>1</v>
      </c>
      <c r="AS22" s="27"/>
      <c r="AT22" s="15"/>
      <c r="AU22" s="16" t="s">
        <v>74</v>
      </c>
      <c r="AV22" s="10"/>
    </row>
    <row r="23" spans="1:48" s="29" customFormat="1" ht="60" x14ac:dyDescent="0.25">
      <c r="A23" s="48" t="s">
        <v>75</v>
      </c>
      <c r="B23" s="10" t="s">
        <v>54</v>
      </c>
      <c r="C23" s="10" t="s">
        <v>50</v>
      </c>
      <c r="D23" s="10" t="s">
        <v>50</v>
      </c>
      <c r="E23" s="10" t="s">
        <v>50</v>
      </c>
      <c r="F23" s="12" t="s">
        <v>76</v>
      </c>
      <c r="G23" s="6" t="s">
        <v>50</v>
      </c>
      <c r="H23" s="6" t="s">
        <v>50</v>
      </c>
      <c r="I23" s="10"/>
      <c r="J23" s="6" t="s">
        <v>50</v>
      </c>
      <c r="K23" s="6" t="s">
        <v>50</v>
      </c>
      <c r="L23" s="15" t="s">
        <v>50</v>
      </c>
      <c r="M23" s="6" t="s">
        <v>50</v>
      </c>
      <c r="N23" s="6" t="s">
        <v>50</v>
      </c>
      <c r="O23" s="10"/>
      <c r="P23" s="6" t="s">
        <v>50</v>
      </c>
      <c r="Q23" s="6" t="s">
        <v>50</v>
      </c>
      <c r="R23" s="10"/>
      <c r="S23" s="6" t="s">
        <v>50</v>
      </c>
      <c r="T23" s="6" t="s">
        <v>50</v>
      </c>
      <c r="U23" s="10"/>
      <c r="V23" s="6" t="s">
        <v>50</v>
      </c>
      <c r="W23" s="6" t="s">
        <v>50</v>
      </c>
      <c r="X23" s="6" t="s">
        <v>50</v>
      </c>
      <c r="Y23" s="6" t="s">
        <v>50</v>
      </c>
      <c r="Z23" s="6" t="s">
        <v>50</v>
      </c>
      <c r="AA23" s="10"/>
      <c r="AB23" s="6" t="s">
        <v>50</v>
      </c>
      <c r="AC23" s="6" t="s">
        <v>50</v>
      </c>
      <c r="AD23" s="10"/>
      <c r="AE23" s="8">
        <v>1</v>
      </c>
      <c r="AF23" s="11"/>
      <c r="AG23" s="10"/>
      <c r="AH23" s="6" t="s">
        <v>50</v>
      </c>
      <c r="AI23" s="6" t="s">
        <v>50</v>
      </c>
      <c r="AJ23" s="10"/>
      <c r="AK23" s="6" t="s">
        <v>50</v>
      </c>
      <c r="AL23" s="6" t="s">
        <v>50</v>
      </c>
      <c r="AM23" s="10"/>
      <c r="AN23" s="6" t="s">
        <v>50</v>
      </c>
      <c r="AO23" s="6" t="s">
        <v>50</v>
      </c>
      <c r="AP23" s="10"/>
      <c r="AQ23" s="8">
        <f>+AE23</f>
        <v>1</v>
      </c>
      <c r="AR23" s="11">
        <f>+AF23</f>
        <v>0</v>
      </c>
      <c r="AS23" s="25"/>
      <c r="AT23" s="6"/>
      <c r="AU23" s="10" t="s">
        <v>77</v>
      </c>
      <c r="AV23" s="10"/>
    </row>
    <row r="24" spans="1:48" s="29" customFormat="1" ht="114" customHeight="1" x14ac:dyDescent="0.25">
      <c r="A24" s="48" t="s">
        <v>78</v>
      </c>
      <c r="B24" s="10" t="s">
        <v>38</v>
      </c>
      <c r="C24" s="10" t="s">
        <v>38</v>
      </c>
      <c r="D24" s="10" t="s">
        <v>38</v>
      </c>
      <c r="E24" s="10" t="s">
        <v>38</v>
      </c>
      <c r="F24" s="12" t="s">
        <v>79</v>
      </c>
      <c r="G24" s="6" t="s">
        <v>50</v>
      </c>
      <c r="H24" s="6" t="s">
        <v>50</v>
      </c>
      <c r="I24" s="10"/>
      <c r="J24" s="6" t="s">
        <v>50</v>
      </c>
      <c r="K24" s="6" t="s">
        <v>50</v>
      </c>
      <c r="L24" s="15" t="s">
        <v>50</v>
      </c>
      <c r="M24" s="8">
        <v>1</v>
      </c>
      <c r="N24" s="11">
        <v>1</v>
      </c>
      <c r="O24" s="70" t="s">
        <v>80</v>
      </c>
      <c r="P24" s="10" t="s">
        <v>50</v>
      </c>
      <c r="Q24" s="10" t="s">
        <v>50</v>
      </c>
      <c r="R24" s="10"/>
      <c r="S24" s="8">
        <v>1</v>
      </c>
      <c r="T24" s="11">
        <v>1</v>
      </c>
      <c r="U24" s="92" t="s">
        <v>81</v>
      </c>
      <c r="V24" s="10" t="s">
        <v>50</v>
      </c>
      <c r="W24" s="10" t="s">
        <v>50</v>
      </c>
      <c r="X24" s="6" t="s">
        <v>50</v>
      </c>
      <c r="Y24" s="8">
        <v>1</v>
      </c>
      <c r="Z24" s="11"/>
      <c r="AA24" s="10"/>
      <c r="AB24" s="10" t="s">
        <v>50</v>
      </c>
      <c r="AC24" s="10" t="s">
        <v>50</v>
      </c>
      <c r="AD24" s="10"/>
      <c r="AE24" s="8">
        <v>1</v>
      </c>
      <c r="AF24" s="11"/>
      <c r="AG24" s="10"/>
      <c r="AH24" s="10" t="s">
        <v>50</v>
      </c>
      <c r="AI24" s="10" t="s">
        <v>50</v>
      </c>
      <c r="AJ24" s="10"/>
      <c r="AK24" s="8">
        <v>1</v>
      </c>
      <c r="AL24" s="20"/>
      <c r="AM24" s="10"/>
      <c r="AN24" s="6" t="s">
        <v>50</v>
      </c>
      <c r="AO24" s="6" t="s">
        <v>50</v>
      </c>
      <c r="AP24" s="10"/>
      <c r="AQ24" s="8">
        <f>M24+S24+Y24+AE24+AK24</f>
        <v>5</v>
      </c>
      <c r="AR24" s="11">
        <f>N24+T24+Z24+AF24+AL24</f>
        <v>2</v>
      </c>
      <c r="AS24" s="25"/>
      <c r="AT24" s="6"/>
      <c r="AU24" s="10" t="s">
        <v>82</v>
      </c>
      <c r="AV24" s="10"/>
    </row>
    <row r="25" spans="1:48" s="29" customFormat="1" ht="116.25" customHeight="1" x14ac:dyDescent="0.25">
      <c r="A25" s="48" t="s">
        <v>83</v>
      </c>
      <c r="B25" s="10" t="s">
        <v>38</v>
      </c>
      <c r="C25" s="10" t="s">
        <v>38</v>
      </c>
      <c r="D25" s="10" t="s">
        <v>38</v>
      </c>
      <c r="E25" s="10" t="s">
        <v>38</v>
      </c>
      <c r="F25" s="12" t="s">
        <v>79</v>
      </c>
      <c r="G25" s="6" t="s">
        <v>50</v>
      </c>
      <c r="H25" s="6" t="s">
        <v>50</v>
      </c>
      <c r="I25" s="10"/>
      <c r="J25" s="6" t="s">
        <v>50</v>
      </c>
      <c r="K25" s="6" t="s">
        <v>50</v>
      </c>
      <c r="L25" s="15" t="s">
        <v>50</v>
      </c>
      <c r="M25" s="8">
        <v>1</v>
      </c>
      <c r="N25" s="11">
        <v>1</v>
      </c>
      <c r="O25" s="64" t="s">
        <v>84</v>
      </c>
      <c r="P25" s="10" t="s">
        <v>50</v>
      </c>
      <c r="Q25" s="10" t="s">
        <v>50</v>
      </c>
      <c r="R25" s="10"/>
      <c r="S25" s="8">
        <v>1</v>
      </c>
      <c r="T25" s="11">
        <v>1</v>
      </c>
      <c r="U25" s="91" t="s">
        <v>85</v>
      </c>
      <c r="V25" s="10" t="s">
        <v>50</v>
      </c>
      <c r="W25" s="10" t="s">
        <v>50</v>
      </c>
      <c r="X25" s="6" t="s">
        <v>50</v>
      </c>
      <c r="Y25" s="8">
        <v>1</v>
      </c>
      <c r="Z25" s="11"/>
      <c r="AA25" s="10"/>
      <c r="AB25" s="10" t="s">
        <v>50</v>
      </c>
      <c r="AC25" s="10" t="s">
        <v>50</v>
      </c>
      <c r="AD25" s="10"/>
      <c r="AE25" s="8">
        <v>1</v>
      </c>
      <c r="AF25" s="11"/>
      <c r="AG25" s="10"/>
      <c r="AH25" s="10" t="s">
        <v>50</v>
      </c>
      <c r="AI25" s="10" t="s">
        <v>50</v>
      </c>
      <c r="AJ25" s="10"/>
      <c r="AK25" s="8">
        <v>1</v>
      </c>
      <c r="AL25" s="20"/>
      <c r="AM25" s="10"/>
      <c r="AN25" s="6" t="s">
        <v>50</v>
      </c>
      <c r="AO25" s="6" t="s">
        <v>50</v>
      </c>
      <c r="AP25" s="10"/>
      <c r="AQ25" s="8">
        <f>M25+S25+Y25+AE25+AK25</f>
        <v>5</v>
      </c>
      <c r="AR25" s="11">
        <f>N25+T25+Z25+AF25+AL25</f>
        <v>2</v>
      </c>
      <c r="AS25" s="25"/>
      <c r="AT25" s="6"/>
      <c r="AU25" s="10" t="s">
        <v>82</v>
      </c>
      <c r="AV25" s="10"/>
    </row>
    <row r="26" spans="1:48" s="10" customFormat="1" ht="91.5" customHeight="1" x14ac:dyDescent="0.25">
      <c r="A26" s="48" t="s">
        <v>86</v>
      </c>
      <c r="B26" s="10" t="s">
        <v>50</v>
      </c>
      <c r="C26" s="10" t="s">
        <v>50</v>
      </c>
      <c r="D26" s="10" t="s">
        <v>87</v>
      </c>
      <c r="E26" s="10" t="s">
        <v>50</v>
      </c>
      <c r="F26" s="12" t="s">
        <v>88</v>
      </c>
      <c r="G26" s="6" t="s">
        <v>50</v>
      </c>
      <c r="H26" s="6" t="s">
        <v>50</v>
      </c>
      <c r="J26" s="6" t="s">
        <v>50</v>
      </c>
      <c r="K26" s="6" t="s">
        <v>50</v>
      </c>
      <c r="L26" s="6" t="s">
        <v>50</v>
      </c>
      <c r="M26" s="6" t="s">
        <v>50</v>
      </c>
      <c r="N26" s="6" t="s">
        <v>50</v>
      </c>
      <c r="P26" s="10" t="s">
        <v>50</v>
      </c>
      <c r="Q26" s="10" t="s">
        <v>50</v>
      </c>
      <c r="S26" s="6" t="s">
        <v>50</v>
      </c>
      <c r="T26" s="6" t="s">
        <v>50</v>
      </c>
      <c r="V26" s="8">
        <v>1</v>
      </c>
      <c r="W26" s="11">
        <v>1</v>
      </c>
      <c r="X26" s="10" t="s">
        <v>89</v>
      </c>
      <c r="Y26" s="6" t="s">
        <v>50</v>
      </c>
      <c r="Z26" s="6" t="s">
        <v>50</v>
      </c>
      <c r="AB26" s="6" t="s">
        <v>50</v>
      </c>
      <c r="AC26" s="6" t="s">
        <v>50</v>
      </c>
      <c r="AE26" s="6" t="s">
        <v>50</v>
      </c>
      <c r="AF26" s="6" t="s">
        <v>50</v>
      </c>
      <c r="AH26" s="6" t="s">
        <v>50</v>
      </c>
      <c r="AI26" s="6" t="s">
        <v>50</v>
      </c>
      <c r="AK26" s="6" t="s">
        <v>50</v>
      </c>
      <c r="AL26" s="6" t="s">
        <v>50</v>
      </c>
      <c r="AN26" s="6" t="s">
        <v>50</v>
      </c>
      <c r="AO26" s="6" t="s">
        <v>50</v>
      </c>
      <c r="AQ26" s="8">
        <f>V26</f>
        <v>1</v>
      </c>
      <c r="AR26" s="11">
        <f>W26</f>
        <v>1</v>
      </c>
      <c r="AS26" s="25"/>
      <c r="AT26" s="12"/>
      <c r="AU26" s="10" t="s">
        <v>82</v>
      </c>
    </row>
    <row r="27" spans="1:48" s="29" customFormat="1" ht="90" x14ac:dyDescent="0.25">
      <c r="A27" s="48" t="s">
        <v>90</v>
      </c>
      <c r="B27" s="16" t="s">
        <v>54</v>
      </c>
      <c r="C27" s="16" t="s">
        <v>50</v>
      </c>
      <c r="D27" s="16" t="s">
        <v>50</v>
      </c>
      <c r="E27" s="16" t="s">
        <v>50</v>
      </c>
      <c r="F27" s="14" t="s">
        <v>91</v>
      </c>
      <c r="G27" s="15" t="s">
        <v>50</v>
      </c>
      <c r="H27" s="15" t="s">
        <v>50</v>
      </c>
      <c r="I27" s="16"/>
      <c r="J27" s="15" t="s">
        <v>50</v>
      </c>
      <c r="K27" s="15" t="s">
        <v>50</v>
      </c>
      <c r="L27" s="15" t="s">
        <v>50</v>
      </c>
      <c r="M27" s="15" t="s">
        <v>50</v>
      </c>
      <c r="N27" s="15" t="s">
        <v>50</v>
      </c>
      <c r="O27" s="16"/>
      <c r="P27" s="15" t="s">
        <v>50</v>
      </c>
      <c r="Q27" s="15" t="s">
        <v>50</v>
      </c>
      <c r="R27" s="16"/>
      <c r="S27" s="15" t="s">
        <v>50</v>
      </c>
      <c r="T27" s="15" t="s">
        <v>50</v>
      </c>
      <c r="U27" s="16"/>
      <c r="V27" s="15" t="s">
        <v>50</v>
      </c>
      <c r="W27" s="15" t="s">
        <v>50</v>
      </c>
      <c r="X27" s="15" t="s">
        <v>50</v>
      </c>
      <c r="Y27" s="15" t="s">
        <v>50</v>
      </c>
      <c r="Z27" s="15" t="s">
        <v>50</v>
      </c>
      <c r="AA27" s="16"/>
      <c r="AB27" s="15" t="s">
        <v>50</v>
      </c>
      <c r="AC27" s="15" t="s">
        <v>50</v>
      </c>
      <c r="AD27" s="16"/>
      <c r="AE27" s="15" t="s">
        <v>50</v>
      </c>
      <c r="AF27" s="15" t="s">
        <v>50</v>
      </c>
      <c r="AG27" s="16"/>
      <c r="AH27" s="15" t="s">
        <v>50</v>
      </c>
      <c r="AI27" s="15" t="s">
        <v>50</v>
      </c>
      <c r="AJ27" s="16"/>
      <c r="AK27" s="8">
        <v>1</v>
      </c>
      <c r="AL27" s="11"/>
      <c r="AM27" s="16"/>
      <c r="AN27" s="15" t="s">
        <v>50</v>
      </c>
      <c r="AO27" s="15" t="s">
        <v>50</v>
      </c>
      <c r="AP27" s="16"/>
      <c r="AQ27" s="8">
        <f>+AK27</f>
        <v>1</v>
      </c>
      <c r="AR27" s="11">
        <f>AL27</f>
        <v>0</v>
      </c>
      <c r="AS27" s="27"/>
      <c r="AT27" s="14"/>
      <c r="AU27" s="16" t="s">
        <v>57</v>
      </c>
      <c r="AV27" s="10"/>
    </row>
    <row r="28" spans="1:48" s="10" customFormat="1" ht="90" x14ac:dyDescent="0.25">
      <c r="A28" s="48" t="s">
        <v>92</v>
      </c>
      <c r="B28" s="10" t="s">
        <v>50</v>
      </c>
      <c r="C28" s="10" t="s">
        <v>50</v>
      </c>
      <c r="D28" s="10" t="s">
        <v>93</v>
      </c>
      <c r="E28" s="10" t="s">
        <v>50</v>
      </c>
      <c r="F28" s="12" t="s">
        <v>91</v>
      </c>
      <c r="G28" s="6" t="s">
        <v>50</v>
      </c>
      <c r="H28" s="6" t="s">
        <v>50</v>
      </c>
      <c r="J28" s="6" t="s">
        <v>50</v>
      </c>
      <c r="K28" s="6" t="s">
        <v>50</v>
      </c>
      <c r="L28" s="15" t="s">
        <v>50</v>
      </c>
      <c r="M28" s="6" t="s">
        <v>50</v>
      </c>
      <c r="N28" s="6" t="s">
        <v>50</v>
      </c>
      <c r="P28" s="6" t="s">
        <v>50</v>
      </c>
      <c r="Q28" s="6" t="s">
        <v>50</v>
      </c>
      <c r="S28" s="6" t="s">
        <v>50</v>
      </c>
      <c r="T28" s="6" t="s">
        <v>50</v>
      </c>
      <c r="V28" s="6" t="s">
        <v>50</v>
      </c>
      <c r="W28" s="6" t="s">
        <v>50</v>
      </c>
      <c r="X28" s="6" t="s">
        <v>50</v>
      </c>
      <c r="Y28" s="6" t="s">
        <v>50</v>
      </c>
      <c r="Z28" s="6" t="s">
        <v>50</v>
      </c>
      <c r="AB28" s="6" t="s">
        <v>50</v>
      </c>
      <c r="AC28" s="6" t="s">
        <v>50</v>
      </c>
      <c r="AE28" s="8">
        <v>1</v>
      </c>
      <c r="AF28" s="11"/>
      <c r="AH28" s="6" t="s">
        <v>50</v>
      </c>
      <c r="AI28" s="6" t="s">
        <v>50</v>
      </c>
      <c r="AK28" s="6" t="s">
        <v>50</v>
      </c>
      <c r="AL28" s="6" t="s">
        <v>50</v>
      </c>
      <c r="AN28" s="6" t="s">
        <v>50</v>
      </c>
      <c r="AO28" s="6" t="s">
        <v>50</v>
      </c>
      <c r="AQ28" s="8">
        <f>+AE28</f>
        <v>1</v>
      </c>
      <c r="AR28" s="11">
        <f>+AF28</f>
        <v>0</v>
      </c>
      <c r="AS28" s="25"/>
      <c r="AT28" s="12"/>
      <c r="AU28" s="10" t="s">
        <v>57</v>
      </c>
    </row>
    <row r="29" spans="1:48" s="10" customFormat="1" ht="91.5" customHeight="1" x14ac:dyDescent="0.25">
      <c r="A29" s="48" t="s">
        <v>94</v>
      </c>
      <c r="B29" s="10" t="s">
        <v>38</v>
      </c>
      <c r="C29" s="10" t="s">
        <v>38</v>
      </c>
      <c r="D29" s="10" t="s">
        <v>38</v>
      </c>
      <c r="E29" s="16" t="s">
        <v>95</v>
      </c>
      <c r="F29" s="12" t="s">
        <v>96</v>
      </c>
      <c r="G29" s="6" t="s">
        <v>50</v>
      </c>
      <c r="H29" s="6" t="s">
        <v>50</v>
      </c>
      <c r="J29" s="6" t="s">
        <v>50</v>
      </c>
      <c r="K29" s="6" t="s">
        <v>50</v>
      </c>
      <c r="L29" s="15" t="s">
        <v>50</v>
      </c>
      <c r="M29" s="6" t="s">
        <v>50</v>
      </c>
      <c r="N29" s="6" t="s">
        <v>50</v>
      </c>
      <c r="P29" s="6" t="s">
        <v>50</v>
      </c>
      <c r="Q29" s="6" t="s">
        <v>50</v>
      </c>
      <c r="S29" s="8">
        <v>1</v>
      </c>
      <c r="T29" s="11">
        <v>1</v>
      </c>
      <c r="U29" s="90" t="s">
        <v>97</v>
      </c>
      <c r="V29" s="6" t="s">
        <v>50</v>
      </c>
      <c r="W29" s="6" t="s">
        <v>50</v>
      </c>
      <c r="X29" s="6" t="s">
        <v>50</v>
      </c>
      <c r="Y29" s="6" t="s">
        <v>50</v>
      </c>
      <c r="Z29" s="6" t="s">
        <v>50</v>
      </c>
      <c r="AB29" s="6" t="s">
        <v>50</v>
      </c>
      <c r="AC29" s="6" t="s">
        <v>50</v>
      </c>
      <c r="AE29" s="6" t="s">
        <v>50</v>
      </c>
      <c r="AF29" s="6" t="s">
        <v>50</v>
      </c>
      <c r="AH29" s="8">
        <v>1</v>
      </c>
      <c r="AI29" s="11"/>
      <c r="AK29" s="6" t="s">
        <v>50</v>
      </c>
      <c r="AL29" s="6" t="s">
        <v>50</v>
      </c>
      <c r="AN29" s="6" t="s">
        <v>50</v>
      </c>
      <c r="AO29" s="6" t="s">
        <v>50</v>
      </c>
      <c r="AQ29" s="8">
        <f>S29+AH29</f>
        <v>2</v>
      </c>
      <c r="AR29" s="11">
        <f>T29+AI29</f>
        <v>1</v>
      </c>
      <c r="AS29" s="25"/>
      <c r="AT29" s="12"/>
      <c r="AU29" s="10" t="s">
        <v>57</v>
      </c>
    </row>
    <row r="30" spans="1:48" s="10" customFormat="1" ht="114.75" customHeight="1" x14ac:dyDescent="0.25">
      <c r="A30" s="48" t="s">
        <v>98</v>
      </c>
      <c r="B30" s="10" t="s">
        <v>99</v>
      </c>
      <c r="C30" s="10" t="s">
        <v>50</v>
      </c>
      <c r="D30" s="10" t="s">
        <v>50</v>
      </c>
      <c r="E30" s="10" t="s">
        <v>50</v>
      </c>
      <c r="F30" s="12" t="s">
        <v>100</v>
      </c>
      <c r="G30" s="6" t="s">
        <v>50</v>
      </c>
      <c r="H30" s="6" t="s">
        <v>50</v>
      </c>
      <c r="J30" s="6" t="s">
        <v>50</v>
      </c>
      <c r="K30" s="6" t="s">
        <v>50</v>
      </c>
      <c r="L30" s="15" t="s">
        <v>50</v>
      </c>
      <c r="M30" s="6" t="s">
        <v>50</v>
      </c>
      <c r="N30" s="6" t="s">
        <v>50</v>
      </c>
      <c r="P30" s="6" t="s">
        <v>50</v>
      </c>
      <c r="Q30" s="6" t="s">
        <v>50</v>
      </c>
      <c r="S30" s="6" t="s">
        <v>50</v>
      </c>
      <c r="T30" s="6" t="s">
        <v>50</v>
      </c>
      <c r="V30" s="6" t="s">
        <v>50</v>
      </c>
      <c r="W30" s="6" t="s">
        <v>50</v>
      </c>
      <c r="X30" s="6" t="s">
        <v>50</v>
      </c>
      <c r="Y30" s="6" t="s">
        <v>50</v>
      </c>
      <c r="Z30" s="6" t="s">
        <v>50</v>
      </c>
      <c r="AB30" s="6" t="s">
        <v>50</v>
      </c>
      <c r="AC30" s="6" t="s">
        <v>50</v>
      </c>
      <c r="AE30" s="8">
        <v>1</v>
      </c>
      <c r="AF30" s="11"/>
      <c r="AH30" s="6" t="s">
        <v>50</v>
      </c>
      <c r="AI30" s="6" t="s">
        <v>50</v>
      </c>
      <c r="AK30" s="6" t="s">
        <v>50</v>
      </c>
      <c r="AL30" s="6" t="s">
        <v>50</v>
      </c>
      <c r="AN30" s="6" t="s">
        <v>50</v>
      </c>
      <c r="AO30" s="10" t="s">
        <v>50</v>
      </c>
      <c r="AQ30" s="8">
        <f>+AE30</f>
        <v>1</v>
      </c>
      <c r="AR30" s="11">
        <f>+AF30</f>
        <v>0</v>
      </c>
      <c r="AS30" s="25"/>
      <c r="AT30" s="12"/>
      <c r="AU30" s="10" t="s">
        <v>57</v>
      </c>
    </row>
    <row r="31" spans="1:48" s="16" customFormat="1" ht="83.25" customHeight="1" x14ac:dyDescent="0.25">
      <c r="A31" s="48" t="s">
        <v>101</v>
      </c>
      <c r="B31" s="10" t="s">
        <v>99</v>
      </c>
      <c r="C31" s="10" t="s">
        <v>50</v>
      </c>
      <c r="D31" s="10" t="s">
        <v>50</v>
      </c>
      <c r="E31" s="10" t="s">
        <v>50</v>
      </c>
      <c r="F31" s="14" t="s">
        <v>102</v>
      </c>
      <c r="G31" s="15" t="s">
        <v>50</v>
      </c>
      <c r="H31" s="15" t="s">
        <v>50</v>
      </c>
      <c r="J31" s="15" t="s">
        <v>50</v>
      </c>
      <c r="K31" s="15" t="s">
        <v>50</v>
      </c>
      <c r="L31" s="15" t="s">
        <v>50</v>
      </c>
      <c r="M31" s="15" t="s">
        <v>50</v>
      </c>
      <c r="N31" s="15" t="s">
        <v>50</v>
      </c>
      <c r="P31" s="15" t="s">
        <v>50</v>
      </c>
      <c r="Q31" s="15" t="s">
        <v>50</v>
      </c>
      <c r="S31" s="10" t="s">
        <v>50</v>
      </c>
      <c r="T31" s="10" t="s">
        <v>50</v>
      </c>
      <c r="V31" s="15" t="s">
        <v>50</v>
      </c>
      <c r="W31" s="15" t="s">
        <v>103</v>
      </c>
      <c r="Y31" s="15" t="s">
        <v>50</v>
      </c>
      <c r="Z31" s="15" t="s">
        <v>50</v>
      </c>
      <c r="AB31" s="8">
        <v>1</v>
      </c>
      <c r="AC31" s="11"/>
      <c r="AE31" s="10" t="s">
        <v>50</v>
      </c>
      <c r="AF31" s="10" t="s">
        <v>50</v>
      </c>
      <c r="AH31" s="15" t="s">
        <v>50</v>
      </c>
      <c r="AI31" s="15" t="s">
        <v>50</v>
      </c>
      <c r="AK31" s="15" t="s">
        <v>50</v>
      </c>
      <c r="AL31" s="15" t="s">
        <v>50</v>
      </c>
      <c r="AN31" s="15" t="s">
        <v>50</v>
      </c>
      <c r="AO31" s="16" t="s">
        <v>50</v>
      </c>
      <c r="AQ31" s="8">
        <f>AB31</f>
        <v>1</v>
      </c>
      <c r="AR31" s="11">
        <f>+AC31</f>
        <v>0</v>
      </c>
      <c r="AS31" s="27"/>
      <c r="AT31" s="14"/>
      <c r="AU31" s="16" t="s">
        <v>104</v>
      </c>
    </row>
    <row r="32" spans="1:48" s="30" customFormat="1" ht="157.5" customHeight="1" x14ac:dyDescent="0.25">
      <c r="A32" s="80" t="s">
        <v>105</v>
      </c>
      <c r="B32" s="30" t="s">
        <v>99</v>
      </c>
      <c r="C32" s="30" t="s">
        <v>50</v>
      </c>
      <c r="D32" s="30" t="s">
        <v>50</v>
      </c>
      <c r="E32" s="30" t="s">
        <v>50</v>
      </c>
      <c r="F32" s="79" t="s">
        <v>106</v>
      </c>
      <c r="G32" s="82" t="s">
        <v>50</v>
      </c>
      <c r="H32" s="82" t="s">
        <v>50</v>
      </c>
      <c r="J32" s="82" t="s">
        <v>50</v>
      </c>
      <c r="K32" s="82" t="s">
        <v>50</v>
      </c>
      <c r="L32" s="82" t="s">
        <v>50</v>
      </c>
      <c r="M32" s="82" t="s">
        <v>50</v>
      </c>
      <c r="N32" s="82" t="s">
        <v>50</v>
      </c>
      <c r="P32" s="82" t="s">
        <v>50</v>
      </c>
      <c r="Q32" s="82" t="s">
        <v>50</v>
      </c>
      <c r="S32" s="30" t="s">
        <v>50</v>
      </c>
      <c r="T32" s="30" t="s">
        <v>50</v>
      </c>
      <c r="V32" s="82" t="s">
        <v>50</v>
      </c>
      <c r="W32" s="82" t="s">
        <v>50</v>
      </c>
      <c r="X32" s="82"/>
      <c r="Y32" s="82" t="s">
        <v>50</v>
      </c>
      <c r="Z32" s="82" t="s">
        <v>50</v>
      </c>
      <c r="AA32" s="82"/>
      <c r="AB32" s="8">
        <v>1</v>
      </c>
      <c r="AC32" s="100"/>
      <c r="AE32" s="30" t="s">
        <v>50</v>
      </c>
      <c r="AF32" s="30" t="s">
        <v>50</v>
      </c>
      <c r="AH32" s="30" t="s">
        <v>50</v>
      </c>
      <c r="AI32" s="30" t="s">
        <v>50</v>
      </c>
      <c r="AK32" s="82" t="s">
        <v>50</v>
      </c>
      <c r="AL32" s="82" t="s">
        <v>50</v>
      </c>
      <c r="AN32" s="82" t="s">
        <v>50</v>
      </c>
      <c r="AO32" s="30" t="s">
        <v>50</v>
      </c>
      <c r="AQ32" s="30">
        <f>AB32</f>
        <v>1</v>
      </c>
      <c r="AR32" s="30" t="str">
        <f>Z32</f>
        <v>N/A</v>
      </c>
      <c r="AS32" s="76"/>
      <c r="AT32" s="79"/>
      <c r="AU32" s="30" t="s">
        <v>104</v>
      </c>
    </row>
    <row r="33" spans="1:48" s="16" customFormat="1" ht="61.5" customHeight="1" x14ac:dyDescent="0.25">
      <c r="A33" s="48" t="s">
        <v>107</v>
      </c>
      <c r="B33" s="10" t="s">
        <v>99</v>
      </c>
      <c r="C33" s="10" t="s">
        <v>50</v>
      </c>
      <c r="D33" s="10" t="s">
        <v>50</v>
      </c>
      <c r="E33" s="10" t="s">
        <v>50</v>
      </c>
      <c r="F33" s="14" t="s">
        <v>108</v>
      </c>
      <c r="G33" s="15" t="s">
        <v>50</v>
      </c>
      <c r="H33" s="15" t="s">
        <v>50</v>
      </c>
      <c r="J33" s="15" t="s">
        <v>50</v>
      </c>
      <c r="K33" s="15" t="s">
        <v>50</v>
      </c>
      <c r="L33" s="15" t="s">
        <v>50</v>
      </c>
      <c r="M33" s="15" t="s">
        <v>50</v>
      </c>
      <c r="N33" s="15" t="s">
        <v>50</v>
      </c>
      <c r="P33" s="15" t="s">
        <v>50</v>
      </c>
      <c r="Q33" s="15" t="s">
        <v>50</v>
      </c>
      <c r="S33" s="10" t="s">
        <v>50</v>
      </c>
      <c r="T33" s="10" t="s">
        <v>50</v>
      </c>
      <c r="V33" s="15" t="s">
        <v>50</v>
      </c>
      <c r="W33" s="15" t="s">
        <v>50</v>
      </c>
      <c r="X33" s="16" t="s">
        <v>50</v>
      </c>
      <c r="Y33" s="15" t="s">
        <v>50</v>
      </c>
      <c r="Z33" s="15" t="s">
        <v>50</v>
      </c>
      <c r="AB33" s="15" t="s">
        <v>50</v>
      </c>
      <c r="AC33" s="15" t="s">
        <v>50</v>
      </c>
      <c r="AE33" s="16" t="s">
        <v>50</v>
      </c>
      <c r="AF33" s="16" t="s">
        <v>50</v>
      </c>
      <c r="AH33" s="10" t="s">
        <v>50</v>
      </c>
      <c r="AI33" s="10" t="s">
        <v>50</v>
      </c>
      <c r="AK33" s="8">
        <v>1</v>
      </c>
      <c r="AL33" s="11"/>
      <c r="AM33" s="10"/>
      <c r="AN33" s="15" t="s">
        <v>50</v>
      </c>
      <c r="AO33" s="16" t="s">
        <v>50</v>
      </c>
      <c r="AQ33" s="8">
        <f>AK33</f>
        <v>1</v>
      </c>
      <c r="AR33" s="11">
        <f>AL33</f>
        <v>0</v>
      </c>
      <c r="AS33" s="27"/>
      <c r="AT33" s="14"/>
      <c r="AU33" s="16" t="s">
        <v>104</v>
      </c>
    </row>
    <row r="34" spans="1:48" s="10" customFormat="1" ht="120" x14ac:dyDescent="0.25">
      <c r="A34" s="48" t="s">
        <v>109</v>
      </c>
      <c r="B34" s="10" t="s">
        <v>38</v>
      </c>
      <c r="C34" s="10" t="s">
        <v>38</v>
      </c>
      <c r="D34" s="10" t="s">
        <v>38</v>
      </c>
      <c r="E34" s="10" t="s">
        <v>38</v>
      </c>
      <c r="F34" s="12" t="s">
        <v>110</v>
      </c>
      <c r="G34" s="6" t="s">
        <v>50</v>
      </c>
      <c r="H34" s="6" t="s">
        <v>50</v>
      </c>
      <c r="J34" s="6" t="s">
        <v>50</v>
      </c>
      <c r="K34" s="6" t="s">
        <v>50</v>
      </c>
      <c r="L34" s="15" t="s">
        <v>50</v>
      </c>
      <c r="M34" s="6" t="s">
        <v>50</v>
      </c>
      <c r="N34" s="6" t="s">
        <v>50</v>
      </c>
      <c r="P34" s="6" t="s">
        <v>50</v>
      </c>
      <c r="Q34" s="6" t="s">
        <v>50</v>
      </c>
      <c r="S34" s="6" t="s">
        <v>50</v>
      </c>
      <c r="T34" s="6" t="s">
        <v>50</v>
      </c>
      <c r="V34" s="6" t="s">
        <v>50</v>
      </c>
      <c r="W34" s="6" t="s">
        <v>50</v>
      </c>
      <c r="X34" s="10" t="s">
        <v>50</v>
      </c>
      <c r="Y34" s="6" t="s">
        <v>50</v>
      </c>
      <c r="Z34" s="6" t="s">
        <v>50</v>
      </c>
      <c r="AB34" s="6" t="s">
        <v>50</v>
      </c>
      <c r="AC34" s="6" t="s">
        <v>50</v>
      </c>
      <c r="AE34" s="6" t="s">
        <v>50</v>
      </c>
      <c r="AF34" s="6" t="s">
        <v>50</v>
      </c>
      <c r="AH34" s="8">
        <v>1</v>
      </c>
      <c r="AI34" s="11"/>
      <c r="AK34" s="6" t="s">
        <v>50</v>
      </c>
      <c r="AL34" s="6" t="s">
        <v>50</v>
      </c>
      <c r="AN34" s="6" t="s">
        <v>50</v>
      </c>
      <c r="AO34" s="6" t="s">
        <v>50</v>
      </c>
      <c r="AQ34" s="8">
        <f>AH34</f>
        <v>1</v>
      </c>
      <c r="AR34" s="11">
        <f>AI34</f>
        <v>0</v>
      </c>
      <c r="AT34" s="12"/>
      <c r="AU34" s="10" t="s">
        <v>111</v>
      </c>
    </row>
    <row r="35" spans="1:48" s="16" customFormat="1" ht="24" customHeight="1" x14ac:dyDescent="0.25">
      <c r="A35" s="48" t="s">
        <v>112</v>
      </c>
      <c r="B35" s="10" t="s">
        <v>38</v>
      </c>
      <c r="C35" s="10" t="s">
        <v>38</v>
      </c>
      <c r="D35" s="10" t="s">
        <v>38</v>
      </c>
      <c r="E35" s="10" t="s">
        <v>38</v>
      </c>
      <c r="F35" s="12" t="s">
        <v>113</v>
      </c>
      <c r="G35" s="15" t="s">
        <v>50</v>
      </c>
      <c r="H35" s="15" t="s">
        <v>50</v>
      </c>
      <c r="I35" s="10"/>
      <c r="J35" s="15" t="s">
        <v>50</v>
      </c>
      <c r="K35" s="15" t="s">
        <v>50</v>
      </c>
      <c r="L35" s="15" t="s">
        <v>50</v>
      </c>
      <c r="M35" s="15" t="s">
        <v>50</v>
      </c>
      <c r="N35" s="15" t="s">
        <v>50</v>
      </c>
      <c r="O35" s="10"/>
      <c r="P35" s="15" t="s">
        <v>50</v>
      </c>
      <c r="Q35" s="15"/>
      <c r="R35" s="10"/>
      <c r="S35" s="15" t="s">
        <v>50</v>
      </c>
      <c r="T35" s="15" t="s">
        <v>50</v>
      </c>
      <c r="U35" s="10"/>
      <c r="V35" s="15" t="s">
        <v>50</v>
      </c>
      <c r="W35" s="15" t="s">
        <v>50</v>
      </c>
      <c r="X35" s="10"/>
      <c r="Y35" s="15" t="s">
        <v>50</v>
      </c>
      <c r="Z35" s="15" t="s">
        <v>50</v>
      </c>
      <c r="AA35" s="10"/>
      <c r="AB35" s="15" t="s">
        <v>50</v>
      </c>
      <c r="AC35" s="15" t="s">
        <v>50</v>
      </c>
      <c r="AD35" s="10"/>
      <c r="AE35" s="15" t="s">
        <v>50</v>
      </c>
      <c r="AF35" s="15" t="s">
        <v>50</v>
      </c>
      <c r="AG35" s="10"/>
      <c r="AH35" s="15" t="s">
        <v>50</v>
      </c>
      <c r="AI35" s="15" t="s">
        <v>50</v>
      </c>
      <c r="AJ35" s="10"/>
      <c r="AK35" s="15" t="s">
        <v>50</v>
      </c>
      <c r="AL35" s="15" t="s">
        <v>50</v>
      </c>
      <c r="AM35" s="10"/>
      <c r="AN35" s="8">
        <v>1</v>
      </c>
      <c r="AO35" s="11"/>
      <c r="AP35" s="10"/>
      <c r="AQ35" s="8">
        <f>AN35</f>
        <v>1</v>
      </c>
      <c r="AR35" s="11">
        <f>AO35</f>
        <v>0</v>
      </c>
      <c r="AS35" s="25"/>
      <c r="AT35" s="12"/>
      <c r="AU35" s="10" t="s">
        <v>114</v>
      </c>
    </row>
    <row r="36" spans="1:48" s="29" customFormat="1" ht="168.75" customHeight="1" x14ac:dyDescent="0.25">
      <c r="A36" s="48" t="s">
        <v>115</v>
      </c>
      <c r="B36" s="10" t="s">
        <v>38</v>
      </c>
      <c r="C36" s="10" t="s">
        <v>38</v>
      </c>
      <c r="D36" s="10" t="s">
        <v>38</v>
      </c>
      <c r="E36" s="10" t="s">
        <v>38</v>
      </c>
      <c r="F36" s="12" t="s">
        <v>116</v>
      </c>
      <c r="G36" s="8">
        <v>1</v>
      </c>
      <c r="H36" s="11">
        <v>1</v>
      </c>
      <c r="I36" s="69" t="s">
        <v>117</v>
      </c>
      <c r="J36" s="8">
        <v>1</v>
      </c>
      <c r="K36" s="11">
        <v>1</v>
      </c>
      <c r="L36" s="64" t="s">
        <v>118</v>
      </c>
      <c r="M36" s="8">
        <v>1</v>
      </c>
      <c r="N36" s="11">
        <v>1</v>
      </c>
      <c r="O36" s="64" t="s">
        <v>119</v>
      </c>
      <c r="P36" s="8">
        <v>1</v>
      </c>
      <c r="Q36" s="11">
        <v>1</v>
      </c>
      <c r="R36" s="64" t="s">
        <v>120</v>
      </c>
      <c r="S36" s="8">
        <v>1</v>
      </c>
      <c r="T36" s="11">
        <v>1</v>
      </c>
      <c r="U36" s="12" t="s">
        <v>121</v>
      </c>
      <c r="V36" s="8">
        <v>1</v>
      </c>
      <c r="W36" s="11">
        <v>1</v>
      </c>
      <c r="X36" s="12" t="s">
        <v>122</v>
      </c>
      <c r="Y36" s="8">
        <v>1</v>
      </c>
      <c r="Z36" s="11"/>
      <c r="AA36" s="12"/>
      <c r="AB36" s="8">
        <v>1</v>
      </c>
      <c r="AC36" s="11"/>
      <c r="AD36" s="12"/>
      <c r="AE36" s="8">
        <v>1</v>
      </c>
      <c r="AF36" s="11"/>
      <c r="AG36" s="12"/>
      <c r="AH36" s="8">
        <v>1</v>
      </c>
      <c r="AI36" s="9"/>
      <c r="AJ36" s="12"/>
      <c r="AK36" s="8">
        <v>1</v>
      </c>
      <c r="AL36" s="11"/>
      <c r="AM36" s="12"/>
      <c r="AN36" s="8">
        <v>1</v>
      </c>
      <c r="AO36" s="11"/>
      <c r="AP36" s="12"/>
      <c r="AQ36" s="8">
        <f>+G36+J36+M36+P36+S36+V36+Y36+AB36+AE36+AH36+AK36+AN36</f>
        <v>12</v>
      </c>
      <c r="AR36" s="11">
        <f>H36+K36+N36+Q36+T36+W36+Z36+AC36+AF36+AI36+AL36+AO36</f>
        <v>6</v>
      </c>
      <c r="AS36" s="25"/>
      <c r="AT36" s="10"/>
      <c r="AU36" s="50" t="s">
        <v>46</v>
      </c>
      <c r="AV36" s="10"/>
    </row>
    <row r="37" spans="1:48" s="16" customFormat="1" ht="15.75" x14ac:dyDescent="0.25">
      <c r="A37" s="125" t="s">
        <v>123</v>
      </c>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8" s="10" customFormat="1" ht="108.75" customHeight="1" x14ac:dyDescent="0.25">
      <c r="A38" s="95" t="s">
        <v>124</v>
      </c>
      <c r="B38" s="10" t="s">
        <v>38</v>
      </c>
      <c r="C38" s="10" t="s">
        <v>38</v>
      </c>
      <c r="D38" s="10" t="s">
        <v>38</v>
      </c>
      <c r="E38" s="10" t="s">
        <v>38</v>
      </c>
      <c r="F38" s="12" t="s">
        <v>125</v>
      </c>
      <c r="G38" s="6" t="s">
        <v>50</v>
      </c>
      <c r="H38" s="6" t="s">
        <v>50</v>
      </c>
      <c r="I38" s="6"/>
      <c r="J38" s="8">
        <v>19</v>
      </c>
      <c r="K38" s="11">
        <v>19</v>
      </c>
      <c r="L38" s="6" t="s">
        <v>126</v>
      </c>
      <c r="M38" s="6" t="s">
        <v>50</v>
      </c>
      <c r="N38" s="6" t="s">
        <v>50</v>
      </c>
      <c r="O38" s="6"/>
      <c r="P38" s="6" t="s">
        <v>50</v>
      </c>
      <c r="Q38" s="6" t="s">
        <v>50</v>
      </c>
      <c r="R38" s="6"/>
      <c r="U38" s="12"/>
      <c r="V38" s="97">
        <v>19</v>
      </c>
      <c r="W38" s="98">
        <v>19</v>
      </c>
      <c r="X38" s="6" t="s">
        <v>126</v>
      </c>
      <c r="Y38" s="6" t="s">
        <v>50</v>
      </c>
      <c r="Z38" s="6" t="s">
        <v>50</v>
      </c>
      <c r="AA38" s="6"/>
      <c r="AB38" s="10">
        <v>19</v>
      </c>
      <c r="AD38" s="6"/>
      <c r="AE38" s="6" t="s">
        <v>50</v>
      </c>
      <c r="AF38" s="6" t="s">
        <v>50</v>
      </c>
      <c r="AG38" s="12"/>
      <c r="AH38" s="6" t="s">
        <v>50</v>
      </c>
      <c r="AI38" s="6" t="s">
        <v>50</v>
      </c>
      <c r="AJ38" s="6"/>
      <c r="AK38" s="10">
        <v>19</v>
      </c>
      <c r="AM38" s="6"/>
      <c r="AN38" s="6" t="s">
        <v>50</v>
      </c>
      <c r="AO38" s="6" t="s">
        <v>50</v>
      </c>
      <c r="AP38" s="12"/>
      <c r="AQ38" s="10">
        <f>J38+W38+AB38+AK38</f>
        <v>76</v>
      </c>
      <c r="AR38" s="10">
        <f>AL38+AC38+W38+K38</f>
        <v>38</v>
      </c>
      <c r="AS38" s="25"/>
      <c r="AT38" s="49"/>
      <c r="AU38" s="50" t="s">
        <v>127</v>
      </c>
    </row>
    <row r="39" spans="1:48" s="29" customFormat="1" ht="110.25" customHeight="1" x14ac:dyDescent="0.25">
      <c r="A39" s="53" t="s">
        <v>128</v>
      </c>
      <c r="B39" s="16" t="s">
        <v>50</v>
      </c>
      <c r="C39" s="16" t="s">
        <v>50</v>
      </c>
      <c r="D39" s="16" t="s">
        <v>50</v>
      </c>
      <c r="E39" s="16" t="s">
        <v>129</v>
      </c>
      <c r="F39" s="14" t="s">
        <v>130</v>
      </c>
      <c r="G39" s="8">
        <v>1</v>
      </c>
      <c r="H39" s="11">
        <v>1</v>
      </c>
      <c r="I39" s="14" t="s">
        <v>131</v>
      </c>
      <c r="J39" s="8">
        <v>1</v>
      </c>
      <c r="K39" s="11">
        <v>1</v>
      </c>
      <c r="L39" s="14" t="s">
        <v>132</v>
      </c>
      <c r="M39" s="8">
        <v>1</v>
      </c>
      <c r="N39" s="11">
        <v>1</v>
      </c>
      <c r="O39" s="14" t="s">
        <v>133</v>
      </c>
      <c r="P39" s="16" t="s">
        <v>50</v>
      </c>
      <c r="Q39" s="16" t="s">
        <v>50</v>
      </c>
      <c r="R39" s="14" t="s">
        <v>134</v>
      </c>
      <c r="S39" s="16" t="s">
        <v>50</v>
      </c>
      <c r="T39" s="16" t="s">
        <v>50</v>
      </c>
      <c r="U39" s="93" t="s">
        <v>135</v>
      </c>
      <c r="V39" s="16" t="s">
        <v>50</v>
      </c>
      <c r="W39" s="16" t="s">
        <v>50</v>
      </c>
      <c r="X39" s="93" t="s">
        <v>135</v>
      </c>
      <c r="Y39" s="10" t="s">
        <v>50</v>
      </c>
      <c r="Z39" s="10" t="s">
        <v>50</v>
      </c>
      <c r="AA39" s="14"/>
      <c r="AB39" s="8">
        <v>1</v>
      </c>
      <c r="AC39" s="11"/>
      <c r="AD39" s="16"/>
      <c r="AE39" s="8">
        <v>1</v>
      </c>
      <c r="AF39" s="11"/>
      <c r="AG39" s="14"/>
      <c r="AH39" s="8">
        <v>1</v>
      </c>
      <c r="AI39" s="11"/>
      <c r="AJ39" s="14"/>
      <c r="AK39" s="8">
        <v>1</v>
      </c>
      <c r="AL39" s="11"/>
      <c r="AM39" s="14"/>
      <c r="AN39" s="8">
        <v>1</v>
      </c>
      <c r="AO39" s="11"/>
      <c r="AP39" s="14"/>
      <c r="AQ39" s="8">
        <f>G39+J39+M39+AB39+AE39+AH39+AK39+AN39</f>
        <v>8</v>
      </c>
      <c r="AR39" s="11">
        <f>H39+K39+N39+AC39+AF39+AI39+AL39+AO39</f>
        <v>3</v>
      </c>
      <c r="AS39" s="27"/>
      <c r="AT39" s="28"/>
      <c r="AU39" s="52" t="s">
        <v>62</v>
      </c>
      <c r="AV39" s="10"/>
    </row>
    <row r="40" spans="1:48" s="29" customFormat="1" ht="15.75" x14ac:dyDescent="0.25">
      <c r="A40" s="125"/>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0"/>
    </row>
    <row r="41" spans="1:48" s="29" customFormat="1" ht="15.75" x14ac:dyDescent="0.25">
      <c r="A41" s="125" t="s">
        <v>136</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0"/>
    </row>
    <row r="42" spans="1:48" s="29" customFormat="1" ht="210" x14ac:dyDescent="0.25">
      <c r="A42" s="48" t="s">
        <v>137</v>
      </c>
      <c r="B42" s="10" t="s">
        <v>70</v>
      </c>
      <c r="C42" s="10" t="s">
        <v>50</v>
      </c>
      <c r="D42" s="10" t="s">
        <v>138</v>
      </c>
      <c r="E42" s="10" t="s">
        <v>50</v>
      </c>
      <c r="F42" s="12" t="s">
        <v>139</v>
      </c>
      <c r="G42" s="6" t="s">
        <v>50</v>
      </c>
      <c r="H42" s="6" t="s">
        <v>50</v>
      </c>
      <c r="I42" s="6"/>
      <c r="J42" s="6" t="s">
        <v>50</v>
      </c>
      <c r="K42" s="6" t="s">
        <v>50</v>
      </c>
      <c r="L42" s="6" t="s">
        <v>50</v>
      </c>
      <c r="M42" s="8">
        <v>1</v>
      </c>
      <c r="N42" s="9">
        <v>1</v>
      </c>
      <c r="O42" s="71" t="s">
        <v>140</v>
      </c>
      <c r="P42" s="6" t="s">
        <v>50</v>
      </c>
      <c r="Q42" s="6" t="s">
        <v>50</v>
      </c>
      <c r="R42" s="13"/>
      <c r="S42" s="8">
        <v>1</v>
      </c>
      <c r="T42" s="9">
        <v>1</v>
      </c>
      <c r="U42" s="14" t="s">
        <v>141</v>
      </c>
      <c r="V42" s="6" t="s">
        <v>50</v>
      </c>
      <c r="W42" s="6" t="s">
        <v>50</v>
      </c>
      <c r="X42" s="13"/>
      <c r="Y42" s="6" t="s">
        <v>50</v>
      </c>
      <c r="Z42" s="6" t="s">
        <v>50</v>
      </c>
      <c r="AA42" s="13"/>
      <c r="AB42" s="8">
        <v>1</v>
      </c>
      <c r="AC42" s="9"/>
      <c r="AD42" s="13"/>
      <c r="AE42" s="6" t="s">
        <v>50</v>
      </c>
      <c r="AF42" s="6" t="s">
        <v>50</v>
      </c>
      <c r="AG42" s="13"/>
      <c r="AH42" s="6" t="s">
        <v>50</v>
      </c>
      <c r="AI42" s="6" t="s">
        <v>50</v>
      </c>
      <c r="AJ42" s="13"/>
      <c r="AK42" s="8">
        <v>1</v>
      </c>
      <c r="AL42" s="9"/>
      <c r="AM42" s="13"/>
      <c r="AN42" s="6" t="s">
        <v>50</v>
      </c>
      <c r="AO42" s="6" t="s">
        <v>50</v>
      </c>
      <c r="AP42" s="13"/>
      <c r="AQ42" s="8">
        <f>M42+S42+AB42+AK42</f>
        <v>4</v>
      </c>
      <c r="AR42" s="11">
        <f>N42+T42+AC42+AL42</f>
        <v>2</v>
      </c>
      <c r="AS42" s="10"/>
      <c r="AT42" s="6"/>
      <c r="AU42" s="50" t="s">
        <v>74</v>
      </c>
      <c r="AV42" s="10"/>
    </row>
    <row r="43" spans="1:48" s="29" customFormat="1" ht="78.75" customHeight="1" x14ac:dyDescent="0.25">
      <c r="A43" s="48" t="s">
        <v>142</v>
      </c>
      <c r="B43" s="10" t="s">
        <v>50</v>
      </c>
      <c r="C43" s="10" t="s">
        <v>50</v>
      </c>
      <c r="D43" s="10" t="s">
        <v>143</v>
      </c>
      <c r="E43" s="10" t="s">
        <v>50</v>
      </c>
      <c r="F43" s="12" t="s">
        <v>144</v>
      </c>
      <c r="G43" s="6" t="s">
        <v>50</v>
      </c>
      <c r="H43" s="6" t="s">
        <v>50</v>
      </c>
      <c r="I43" s="6"/>
      <c r="J43" s="8">
        <v>1</v>
      </c>
      <c r="K43" s="9">
        <v>1</v>
      </c>
      <c r="L43" s="67" t="s">
        <v>142</v>
      </c>
      <c r="M43" s="6" t="s">
        <v>50</v>
      </c>
      <c r="N43" s="6" t="s">
        <v>50</v>
      </c>
      <c r="O43" s="72"/>
      <c r="P43" s="6" t="s">
        <v>50</v>
      </c>
      <c r="Q43" s="6" t="s">
        <v>50</v>
      </c>
      <c r="R43" s="13"/>
      <c r="S43" s="6" t="s">
        <v>50</v>
      </c>
      <c r="T43" s="6" t="s">
        <v>50</v>
      </c>
      <c r="U43" s="13"/>
      <c r="V43" s="6" t="s">
        <v>50</v>
      </c>
      <c r="W43" s="6" t="s">
        <v>50</v>
      </c>
      <c r="X43" s="13"/>
      <c r="Y43" s="6" t="s">
        <v>50</v>
      </c>
      <c r="Z43" s="6" t="s">
        <v>50</v>
      </c>
      <c r="AA43" s="13"/>
      <c r="AB43" s="6" t="s">
        <v>50</v>
      </c>
      <c r="AC43" s="6" t="s">
        <v>50</v>
      </c>
      <c r="AD43" s="13"/>
      <c r="AE43" s="6" t="s">
        <v>50</v>
      </c>
      <c r="AF43" s="6" t="s">
        <v>50</v>
      </c>
      <c r="AG43" s="13"/>
      <c r="AH43" s="6" t="s">
        <v>50</v>
      </c>
      <c r="AI43" s="6" t="s">
        <v>50</v>
      </c>
      <c r="AJ43" s="13"/>
      <c r="AK43" s="6" t="s">
        <v>50</v>
      </c>
      <c r="AL43" s="6" t="s">
        <v>50</v>
      </c>
      <c r="AM43" s="13"/>
      <c r="AN43" s="6" t="s">
        <v>50</v>
      </c>
      <c r="AO43" s="6" t="s">
        <v>50</v>
      </c>
      <c r="AP43" s="13"/>
      <c r="AQ43" s="8">
        <f>J43</f>
        <v>1</v>
      </c>
      <c r="AR43" s="11">
        <f>K43</f>
        <v>1</v>
      </c>
      <c r="AS43" s="10"/>
      <c r="AT43" s="6"/>
      <c r="AU43" s="50" t="s">
        <v>74</v>
      </c>
      <c r="AV43" s="10"/>
    </row>
    <row r="44" spans="1:48" s="29" customFormat="1" ht="29.25" customHeight="1" x14ac:dyDescent="0.25">
      <c r="A44" s="48" t="s">
        <v>145</v>
      </c>
      <c r="B44" s="10" t="s">
        <v>50</v>
      </c>
      <c r="C44" s="10" t="s">
        <v>50</v>
      </c>
      <c r="D44" s="10" t="s">
        <v>143</v>
      </c>
      <c r="E44" s="10" t="s">
        <v>50</v>
      </c>
      <c r="F44" s="12" t="s">
        <v>144</v>
      </c>
      <c r="G44" s="6" t="s">
        <v>50</v>
      </c>
      <c r="H44" s="6" t="s">
        <v>50</v>
      </c>
      <c r="I44" s="6"/>
      <c r="J44" s="8">
        <v>1</v>
      </c>
      <c r="K44" s="9">
        <v>1</v>
      </c>
      <c r="L44" s="68" t="s">
        <v>145</v>
      </c>
      <c r="M44" s="6" t="s">
        <v>50</v>
      </c>
      <c r="N44" s="6" t="s">
        <v>50</v>
      </c>
      <c r="O44" s="72"/>
      <c r="P44" s="6" t="s">
        <v>50</v>
      </c>
      <c r="Q44" s="6" t="s">
        <v>50</v>
      </c>
      <c r="R44" s="13"/>
      <c r="S44" s="6" t="s">
        <v>50</v>
      </c>
      <c r="T44" s="6" t="s">
        <v>50</v>
      </c>
      <c r="U44" s="13"/>
      <c r="V44" s="6" t="s">
        <v>50</v>
      </c>
      <c r="W44" s="6" t="s">
        <v>50</v>
      </c>
      <c r="X44" s="13"/>
      <c r="Y44" s="6" t="s">
        <v>50</v>
      </c>
      <c r="Z44" s="6" t="s">
        <v>50</v>
      </c>
      <c r="AA44" s="13"/>
      <c r="AB44" s="6" t="s">
        <v>50</v>
      </c>
      <c r="AC44" s="6" t="s">
        <v>50</v>
      </c>
      <c r="AD44" s="13"/>
      <c r="AE44" s="6" t="s">
        <v>50</v>
      </c>
      <c r="AF44" s="6" t="s">
        <v>50</v>
      </c>
      <c r="AG44" s="13"/>
      <c r="AH44" s="6" t="s">
        <v>50</v>
      </c>
      <c r="AI44" s="6" t="s">
        <v>50</v>
      </c>
      <c r="AJ44" s="13"/>
      <c r="AK44" s="6" t="s">
        <v>50</v>
      </c>
      <c r="AL44" s="6" t="s">
        <v>50</v>
      </c>
      <c r="AM44" s="13"/>
      <c r="AN44" s="6" t="s">
        <v>50</v>
      </c>
      <c r="AO44" s="6" t="s">
        <v>50</v>
      </c>
      <c r="AP44" s="13"/>
      <c r="AQ44" s="8">
        <f>J44</f>
        <v>1</v>
      </c>
      <c r="AR44" s="11">
        <f>K44</f>
        <v>1</v>
      </c>
      <c r="AS44" s="10"/>
      <c r="AT44" s="6"/>
      <c r="AU44" s="50" t="s">
        <v>74</v>
      </c>
      <c r="AV44" s="10"/>
    </row>
    <row r="45" spans="1:48" s="29" customFormat="1" ht="42.75" customHeight="1" x14ac:dyDescent="0.25">
      <c r="A45" s="48" t="s">
        <v>146</v>
      </c>
      <c r="B45" s="10" t="s">
        <v>50</v>
      </c>
      <c r="C45" s="10" t="s">
        <v>50</v>
      </c>
      <c r="D45" s="10" t="s">
        <v>143</v>
      </c>
      <c r="E45" s="10" t="s">
        <v>50</v>
      </c>
      <c r="F45" s="12" t="s">
        <v>147</v>
      </c>
      <c r="G45" s="6" t="s">
        <v>50</v>
      </c>
      <c r="H45" s="6" t="s">
        <v>50</v>
      </c>
      <c r="I45" s="6"/>
      <c r="J45" s="6" t="s">
        <v>50</v>
      </c>
      <c r="K45" s="6" t="s">
        <v>50</v>
      </c>
      <c r="L45" s="6" t="s">
        <v>50</v>
      </c>
      <c r="M45" s="6" t="s">
        <v>50</v>
      </c>
      <c r="N45" s="6" t="s">
        <v>50</v>
      </c>
      <c r="O45" s="13"/>
      <c r="P45" s="6" t="s">
        <v>50</v>
      </c>
      <c r="Q45" s="6" t="s">
        <v>50</v>
      </c>
      <c r="R45" s="13"/>
      <c r="S45" s="6" t="s">
        <v>50</v>
      </c>
      <c r="T45" s="6" t="s">
        <v>50</v>
      </c>
      <c r="U45" s="13"/>
      <c r="V45" s="6" t="s">
        <v>50</v>
      </c>
      <c r="W45" s="6" t="s">
        <v>50</v>
      </c>
      <c r="X45" s="13"/>
      <c r="Y45" s="6" t="s">
        <v>50</v>
      </c>
      <c r="Z45" s="6" t="s">
        <v>50</v>
      </c>
      <c r="AA45" s="13"/>
      <c r="AB45" s="6" t="s">
        <v>50</v>
      </c>
      <c r="AC45" s="6" t="s">
        <v>50</v>
      </c>
      <c r="AD45" s="13"/>
      <c r="AE45" s="8">
        <v>1</v>
      </c>
      <c r="AF45" s="9"/>
      <c r="AG45" s="13"/>
      <c r="AH45" s="6" t="s">
        <v>50</v>
      </c>
      <c r="AI45" s="6" t="s">
        <v>50</v>
      </c>
      <c r="AJ45" s="13"/>
      <c r="AK45" s="6" t="s">
        <v>50</v>
      </c>
      <c r="AL45" s="6" t="s">
        <v>50</v>
      </c>
      <c r="AM45" s="13"/>
      <c r="AN45" s="6" t="s">
        <v>50</v>
      </c>
      <c r="AO45" s="6" t="s">
        <v>50</v>
      </c>
      <c r="AP45" s="13"/>
      <c r="AQ45" s="8">
        <f>AE45</f>
        <v>1</v>
      </c>
      <c r="AR45" s="11">
        <f>AF45</f>
        <v>0</v>
      </c>
      <c r="AS45" s="10"/>
      <c r="AT45" s="6"/>
      <c r="AU45" s="50" t="s">
        <v>74</v>
      </c>
      <c r="AV45" s="10"/>
    </row>
    <row r="46" spans="1:48" s="10" customFormat="1" ht="180" customHeight="1" x14ac:dyDescent="0.25">
      <c r="A46" s="48" t="s">
        <v>148</v>
      </c>
      <c r="B46" s="10" t="s">
        <v>50</v>
      </c>
      <c r="C46" s="10" t="s">
        <v>50</v>
      </c>
      <c r="D46" s="10" t="s">
        <v>149</v>
      </c>
      <c r="E46" s="10" t="s">
        <v>50</v>
      </c>
      <c r="F46" s="14" t="s">
        <v>150</v>
      </c>
      <c r="G46" s="15" t="s">
        <v>50</v>
      </c>
      <c r="H46" s="15" t="s">
        <v>50</v>
      </c>
      <c r="I46" s="16"/>
      <c r="J46" s="15" t="s">
        <v>50</v>
      </c>
      <c r="K46" s="15" t="s">
        <v>50</v>
      </c>
      <c r="L46" s="10" t="s">
        <v>50</v>
      </c>
      <c r="M46" s="8">
        <v>1</v>
      </c>
      <c r="N46" s="11">
        <v>1</v>
      </c>
      <c r="O46" s="69" t="s">
        <v>305</v>
      </c>
      <c r="P46" s="6" t="s">
        <v>50</v>
      </c>
      <c r="Q46" s="6" t="s">
        <v>50</v>
      </c>
      <c r="S46" s="6" t="s">
        <v>50</v>
      </c>
      <c r="T46" s="6" t="s">
        <v>50</v>
      </c>
      <c r="V46" s="6" t="s">
        <v>50</v>
      </c>
      <c r="W46" s="6" t="s">
        <v>50</v>
      </c>
      <c r="Y46" s="6" t="s">
        <v>50</v>
      </c>
      <c r="Z46" s="6" t="s">
        <v>50</v>
      </c>
      <c r="AB46" s="10" t="s">
        <v>50</v>
      </c>
      <c r="AC46" s="10" t="s">
        <v>50</v>
      </c>
      <c r="AD46" s="14"/>
      <c r="AE46" s="8">
        <v>1</v>
      </c>
      <c r="AF46" s="11"/>
      <c r="AH46" s="6" t="s">
        <v>50</v>
      </c>
      <c r="AI46" s="6" t="s">
        <v>50</v>
      </c>
      <c r="AK46" s="6" t="s">
        <v>50</v>
      </c>
      <c r="AL46" s="6" t="s">
        <v>50</v>
      </c>
      <c r="AN46" s="6" t="s">
        <v>50</v>
      </c>
      <c r="AO46" s="6" t="s">
        <v>50</v>
      </c>
      <c r="AQ46" s="8">
        <f>+M46+AE46</f>
        <v>2</v>
      </c>
      <c r="AR46" s="11">
        <f>+N46+AF46</f>
        <v>1</v>
      </c>
      <c r="AS46" s="25"/>
      <c r="AT46" s="6"/>
      <c r="AU46" s="10" t="s">
        <v>151</v>
      </c>
    </row>
    <row r="47" spans="1:48" s="10" customFormat="1" ht="89.25" customHeight="1" x14ac:dyDescent="0.25">
      <c r="A47" s="48" t="s">
        <v>152</v>
      </c>
      <c r="B47" s="10" t="s">
        <v>50</v>
      </c>
      <c r="C47" s="10" t="s">
        <v>50</v>
      </c>
      <c r="D47" s="10" t="s">
        <v>153</v>
      </c>
      <c r="E47" s="10" t="s">
        <v>50</v>
      </c>
      <c r="F47" s="14" t="s">
        <v>154</v>
      </c>
      <c r="G47" s="8">
        <v>1</v>
      </c>
      <c r="H47" s="11">
        <v>1</v>
      </c>
      <c r="I47" s="15" t="s">
        <v>155</v>
      </c>
      <c r="J47" s="8">
        <v>1</v>
      </c>
      <c r="K47" s="11">
        <v>1</v>
      </c>
      <c r="L47" s="15" t="s">
        <v>156</v>
      </c>
      <c r="M47" s="8">
        <v>1</v>
      </c>
      <c r="N47" s="11">
        <v>1</v>
      </c>
      <c r="O47" s="15" t="s">
        <v>157</v>
      </c>
      <c r="P47" s="8">
        <v>1</v>
      </c>
      <c r="Q47" s="11">
        <v>1</v>
      </c>
      <c r="R47" s="15" t="s">
        <v>306</v>
      </c>
      <c r="S47" s="8">
        <v>1</v>
      </c>
      <c r="T47" s="11">
        <v>1</v>
      </c>
      <c r="U47" s="16" t="s">
        <v>158</v>
      </c>
      <c r="V47" s="8">
        <v>1</v>
      </c>
      <c r="W47" s="11">
        <v>1</v>
      </c>
      <c r="X47" s="16" t="s">
        <v>159</v>
      </c>
      <c r="Y47" s="8">
        <v>1</v>
      </c>
      <c r="Z47" s="11"/>
      <c r="AA47" s="16"/>
      <c r="AB47" s="8">
        <v>1</v>
      </c>
      <c r="AC47" s="11"/>
      <c r="AD47" s="16"/>
      <c r="AE47" s="8">
        <v>1</v>
      </c>
      <c r="AF47" s="11"/>
      <c r="AG47" s="16"/>
      <c r="AH47" s="8">
        <v>1</v>
      </c>
      <c r="AI47" s="11"/>
      <c r="AJ47" s="16"/>
      <c r="AK47" s="8">
        <v>1</v>
      </c>
      <c r="AL47" s="11"/>
      <c r="AM47" s="16"/>
      <c r="AN47" s="8">
        <v>1</v>
      </c>
      <c r="AO47" s="11"/>
      <c r="AP47" s="16"/>
      <c r="AQ47" s="8">
        <f>+G47+J47+M47+P47+S47+V47+Y47+AB47+AE47+AH47+AK47+AN47</f>
        <v>12</v>
      </c>
      <c r="AR47" s="11">
        <f>+H47+K47+N47+Q47+T47+W47+Z47+AC47+AF47+AI47+AL47+AO47</f>
        <v>6</v>
      </c>
      <c r="AS47" s="25"/>
      <c r="AT47" s="6"/>
      <c r="AU47" s="10" t="s">
        <v>151</v>
      </c>
    </row>
    <row r="48" spans="1:48" s="10" customFormat="1" ht="100.5" customHeight="1" x14ac:dyDescent="0.25">
      <c r="A48" s="48" t="s">
        <v>160</v>
      </c>
      <c r="B48" s="10" t="s">
        <v>50</v>
      </c>
      <c r="C48" s="10" t="s">
        <v>50</v>
      </c>
      <c r="D48" s="10" t="s">
        <v>153</v>
      </c>
      <c r="E48" s="10" t="s">
        <v>50</v>
      </c>
      <c r="F48" s="14" t="s">
        <v>154</v>
      </c>
      <c r="G48" s="8">
        <v>1</v>
      </c>
      <c r="H48" s="11">
        <v>1</v>
      </c>
      <c r="I48" s="15" t="s">
        <v>161</v>
      </c>
      <c r="J48" s="8">
        <v>1</v>
      </c>
      <c r="K48" s="11">
        <v>1</v>
      </c>
      <c r="L48" s="15" t="s">
        <v>162</v>
      </c>
      <c r="M48" s="8">
        <v>1</v>
      </c>
      <c r="N48" s="11">
        <v>1</v>
      </c>
      <c r="O48" s="15" t="s">
        <v>163</v>
      </c>
      <c r="P48" s="8">
        <v>1</v>
      </c>
      <c r="Q48" s="11">
        <v>1</v>
      </c>
      <c r="R48" s="15" t="s">
        <v>307</v>
      </c>
      <c r="S48" s="8">
        <v>1</v>
      </c>
      <c r="T48" s="11">
        <v>1</v>
      </c>
      <c r="U48" s="16" t="s">
        <v>164</v>
      </c>
      <c r="V48" s="8">
        <v>1</v>
      </c>
      <c r="W48" s="11">
        <v>1</v>
      </c>
      <c r="X48" s="16" t="s">
        <v>165</v>
      </c>
      <c r="Y48" s="8">
        <v>1</v>
      </c>
      <c r="Z48" s="11"/>
      <c r="AA48" s="16"/>
      <c r="AB48" s="8">
        <v>1</v>
      </c>
      <c r="AC48" s="11"/>
      <c r="AD48" s="16"/>
      <c r="AE48" s="8">
        <v>1</v>
      </c>
      <c r="AF48" s="11"/>
      <c r="AG48" s="16"/>
      <c r="AH48" s="8">
        <v>1</v>
      </c>
      <c r="AI48" s="11"/>
      <c r="AJ48" s="16"/>
      <c r="AK48" s="8">
        <v>1</v>
      </c>
      <c r="AL48" s="11"/>
      <c r="AM48" s="16"/>
      <c r="AN48" s="8">
        <v>1</v>
      </c>
      <c r="AO48" s="11"/>
      <c r="AP48" s="16"/>
      <c r="AQ48" s="8">
        <f>+G48+J48+M48+P48+S48+V48+Y48+AB48+AE48+AH48+AK48+AN48</f>
        <v>12</v>
      </c>
      <c r="AR48" s="11">
        <f>+H48+K48+N48+Q48+T48+W48+Z48+AC48+AF48+AI48+AL48+AO48</f>
        <v>6</v>
      </c>
      <c r="AS48" s="25"/>
      <c r="AT48" s="6"/>
      <c r="AU48" s="10" t="s">
        <v>151</v>
      </c>
    </row>
    <row r="49" spans="1:48" s="10" customFormat="1" ht="74.25" customHeight="1" x14ac:dyDescent="0.25">
      <c r="A49" s="48" t="s">
        <v>166</v>
      </c>
      <c r="B49" s="10" t="s">
        <v>50</v>
      </c>
      <c r="C49" s="10" t="s">
        <v>50</v>
      </c>
      <c r="D49" s="10" t="s">
        <v>64</v>
      </c>
      <c r="E49" s="10" t="s">
        <v>50</v>
      </c>
      <c r="F49" s="14" t="s">
        <v>154</v>
      </c>
      <c r="G49" s="8">
        <v>1</v>
      </c>
      <c r="H49" s="11">
        <v>1</v>
      </c>
      <c r="I49" s="15" t="s">
        <v>167</v>
      </c>
      <c r="J49" s="16" t="s">
        <v>50</v>
      </c>
      <c r="K49" s="16" t="s">
        <v>50</v>
      </c>
      <c r="L49" s="16" t="s">
        <v>50</v>
      </c>
      <c r="M49" s="16" t="s">
        <v>50</v>
      </c>
      <c r="N49" s="16" t="s">
        <v>50</v>
      </c>
      <c r="O49" s="16"/>
      <c r="P49" s="16" t="s">
        <v>50</v>
      </c>
      <c r="Q49" s="16" t="s">
        <v>50</v>
      </c>
      <c r="R49" s="16"/>
      <c r="S49" s="16" t="s">
        <v>50</v>
      </c>
      <c r="T49" s="16" t="s">
        <v>50</v>
      </c>
      <c r="U49" s="16"/>
      <c r="V49" s="16" t="s">
        <v>50</v>
      </c>
      <c r="W49" s="16" t="s">
        <v>50</v>
      </c>
      <c r="X49" s="16"/>
      <c r="Y49" s="8">
        <v>1</v>
      </c>
      <c r="Z49" s="11"/>
      <c r="AA49" s="16"/>
      <c r="AB49" s="16" t="s">
        <v>50</v>
      </c>
      <c r="AC49" s="16" t="s">
        <v>50</v>
      </c>
      <c r="AD49" s="16"/>
      <c r="AE49" s="16" t="s">
        <v>50</v>
      </c>
      <c r="AF49" s="16" t="s">
        <v>50</v>
      </c>
      <c r="AG49" s="16"/>
      <c r="AH49" s="16" t="s">
        <v>50</v>
      </c>
      <c r="AI49" s="16" t="s">
        <v>50</v>
      </c>
      <c r="AJ49" s="16"/>
      <c r="AK49" s="16" t="s">
        <v>50</v>
      </c>
      <c r="AL49" s="16" t="s">
        <v>50</v>
      </c>
      <c r="AM49" s="16"/>
      <c r="AN49" s="16" t="s">
        <v>50</v>
      </c>
      <c r="AO49" s="16" t="s">
        <v>50</v>
      </c>
      <c r="AP49" s="16"/>
      <c r="AQ49" s="8">
        <f>+G49+Y49</f>
        <v>2</v>
      </c>
      <c r="AR49" s="11">
        <f>H49+Z49</f>
        <v>1</v>
      </c>
      <c r="AS49" s="27"/>
      <c r="AT49" s="15"/>
      <c r="AU49" s="10" t="s">
        <v>151</v>
      </c>
    </row>
    <row r="50" spans="1:48" s="10" customFormat="1" ht="81" customHeight="1" x14ac:dyDescent="0.25">
      <c r="A50" s="48" t="s">
        <v>168</v>
      </c>
      <c r="B50" s="10" t="s">
        <v>50</v>
      </c>
      <c r="C50" s="10" t="s">
        <v>50</v>
      </c>
      <c r="D50" s="10" t="s">
        <v>64</v>
      </c>
      <c r="E50" s="10" t="s">
        <v>50</v>
      </c>
      <c r="F50" s="14" t="s">
        <v>154</v>
      </c>
      <c r="G50" s="8">
        <v>1</v>
      </c>
      <c r="H50" s="11">
        <v>1</v>
      </c>
      <c r="I50" s="15" t="s">
        <v>169</v>
      </c>
      <c r="J50" s="16" t="s">
        <v>50</v>
      </c>
      <c r="K50" s="16" t="s">
        <v>50</v>
      </c>
      <c r="L50" s="16" t="s">
        <v>50</v>
      </c>
      <c r="M50" s="16" t="s">
        <v>50</v>
      </c>
      <c r="N50" s="16" t="s">
        <v>50</v>
      </c>
      <c r="O50" s="16"/>
      <c r="P50" s="16" t="s">
        <v>50</v>
      </c>
      <c r="Q50" s="16" t="s">
        <v>50</v>
      </c>
      <c r="R50" s="16"/>
      <c r="S50" s="16" t="s">
        <v>50</v>
      </c>
      <c r="T50" s="16" t="s">
        <v>50</v>
      </c>
      <c r="U50" s="16"/>
      <c r="V50" s="16" t="s">
        <v>50</v>
      </c>
      <c r="W50" s="16" t="s">
        <v>50</v>
      </c>
      <c r="X50" s="16"/>
      <c r="Y50" s="8">
        <v>1</v>
      </c>
      <c r="Z50" s="11"/>
      <c r="AA50" s="16"/>
      <c r="AB50" s="16" t="s">
        <v>50</v>
      </c>
      <c r="AC50" s="16" t="s">
        <v>50</v>
      </c>
      <c r="AD50" s="16"/>
      <c r="AE50" s="16" t="s">
        <v>50</v>
      </c>
      <c r="AF50" s="16" t="s">
        <v>50</v>
      </c>
      <c r="AG50" s="16"/>
      <c r="AH50" s="16" t="s">
        <v>50</v>
      </c>
      <c r="AI50" s="16" t="s">
        <v>50</v>
      </c>
      <c r="AJ50" s="16"/>
      <c r="AK50" s="16" t="s">
        <v>50</v>
      </c>
      <c r="AL50" s="16" t="s">
        <v>50</v>
      </c>
      <c r="AM50" s="16"/>
      <c r="AN50" s="16" t="s">
        <v>50</v>
      </c>
      <c r="AO50" s="16" t="s">
        <v>50</v>
      </c>
      <c r="AP50" s="16"/>
      <c r="AQ50" s="8">
        <f>+G50+Y50</f>
        <v>2</v>
      </c>
      <c r="AR50" s="11">
        <f>H50+Z50</f>
        <v>1</v>
      </c>
      <c r="AS50" s="27"/>
      <c r="AT50" s="15"/>
      <c r="AU50" s="10" t="s">
        <v>151</v>
      </c>
    </row>
    <row r="51" spans="1:48" s="29" customFormat="1" ht="39.75" customHeight="1" x14ac:dyDescent="0.25">
      <c r="A51" s="54" t="s">
        <v>170</v>
      </c>
      <c r="B51" s="10" t="s">
        <v>38</v>
      </c>
      <c r="C51" s="10" t="s">
        <v>38</v>
      </c>
      <c r="D51" s="10" t="s">
        <v>38</v>
      </c>
      <c r="E51" s="10" t="s">
        <v>38</v>
      </c>
      <c r="F51" s="12" t="s">
        <v>171</v>
      </c>
      <c r="G51" s="8">
        <v>1</v>
      </c>
      <c r="H51" s="11">
        <v>1</v>
      </c>
      <c r="I51" s="65" t="s">
        <v>172</v>
      </c>
      <c r="J51" s="16" t="s">
        <v>50</v>
      </c>
      <c r="K51" s="16" t="s">
        <v>50</v>
      </c>
      <c r="L51" s="16" t="s">
        <v>50</v>
      </c>
      <c r="M51" s="16" t="s">
        <v>50</v>
      </c>
      <c r="N51" s="16" t="s">
        <v>50</v>
      </c>
      <c r="O51" s="16"/>
      <c r="P51" s="16" t="s">
        <v>50</v>
      </c>
      <c r="Q51" s="16" t="s">
        <v>50</v>
      </c>
      <c r="R51" s="16"/>
      <c r="S51" s="16" t="s">
        <v>50</v>
      </c>
      <c r="T51" s="16" t="s">
        <v>50</v>
      </c>
      <c r="U51" s="16"/>
      <c r="V51" s="16" t="s">
        <v>50</v>
      </c>
      <c r="W51" s="16" t="s">
        <v>50</v>
      </c>
      <c r="X51" s="16"/>
      <c r="Y51" s="8">
        <v>1</v>
      </c>
      <c r="Z51" s="11"/>
      <c r="AA51" s="16"/>
      <c r="AB51" s="16" t="s">
        <v>50</v>
      </c>
      <c r="AC51" s="16" t="s">
        <v>50</v>
      </c>
      <c r="AD51" s="16"/>
      <c r="AE51" s="16" t="s">
        <v>50</v>
      </c>
      <c r="AF51" s="16" t="s">
        <v>50</v>
      </c>
      <c r="AG51" s="16"/>
      <c r="AH51" s="16" t="s">
        <v>50</v>
      </c>
      <c r="AI51" s="16" t="s">
        <v>50</v>
      </c>
      <c r="AJ51" s="16"/>
      <c r="AK51" s="16" t="s">
        <v>50</v>
      </c>
      <c r="AL51" s="16" t="s">
        <v>50</v>
      </c>
      <c r="AM51" s="16"/>
      <c r="AN51" s="16" t="s">
        <v>50</v>
      </c>
      <c r="AO51" s="16" t="s">
        <v>50</v>
      </c>
      <c r="AP51" s="16"/>
      <c r="AQ51" s="8">
        <f>+G51+Y51</f>
        <v>2</v>
      </c>
      <c r="AR51" s="11">
        <f>+H51+Z51</f>
        <v>1</v>
      </c>
      <c r="AS51" s="25"/>
      <c r="AT51" s="6"/>
      <c r="AU51" s="10" t="s">
        <v>173</v>
      </c>
      <c r="AV51" s="10"/>
    </row>
    <row r="52" spans="1:48" s="30" customFormat="1" ht="54" customHeight="1" x14ac:dyDescent="0.25">
      <c r="A52" s="54" t="s">
        <v>174</v>
      </c>
      <c r="B52" s="10" t="s">
        <v>38</v>
      </c>
      <c r="C52" s="10" t="s">
        <v>38</v>
      </c>
      <c r="D52" s="10" t="s">
        <v>38</v>
      </c>
      <c r="E52" s="10" t="s">
        <v>38</v>
      </c>
      <c r="F52" s="12" t="s">
        <v>171</v>
      </c>
      <c r="G52" s="8">
        <v>1</v>
      </c>
      <c r="H52" s="11">
        <v>1</v>
      </c>
      <c r="I52" s="65" t="s">
        <v>175</v>
      </c>
      <c r="J52" s="16" t="s">
        <v>50</v>
      </c>
      <c r="K52" s="16" t="s">
        <v>50</v>
      </c>
      <c r="L52" s="16" t="s">
        <v>50</v>
      </c>
      <c r="M52" s="16" t="s">
        <v>50</v>
      </c>
      <c r="N52" s="16" t="s">
        <v>50</v>
      </c>
      <c r="O52" s="16"/>
      <c r="P52" s="16" t="s">
        <v>50</v>
      </c>
      <c r="Q52" s="16" t="s">
        <v>50</v>
      </c>
      <c r="R52" s="16"/>
      <c r="S52" s="16" t="s">
        <v>50</v>
      </c>
      <c r="T52" s="16" t="s">
        <v>50</v>
      </c>
      <c r="U52" s="16"/>
      <c r="V52" s="16" t="s">
        <v>50</v>
      </c>
      <c r="W52" s="16" t="s">
        <v>50</v>
      </c>
      <c r="X52" s="16"/>
      <c r="Y52" s="8">
        <v>1</v>
      </c>
      <c r="Z52" s="11"/>
      <c r="AA52" s="16"/>
      <c r="AB52" s="16" t="s">
        <v>50</v>
      </c>
      <c r="AC52" s="16" t="s">
        <v>50</v>
      </c>
      <c r="AD52" s="16"/>
      <c r="AE52" s="16" t="s">
        <v>50</v>
      </c>
      <c r="AF52" s="16" t="s">
        <v>50</v>
      </c>
      <c r="AG52" s="16"/>
      <c r="AH52" s="16" t="s">
        <v>50</v>
      </c>
      <c r="AI52" s="16" t="s">
        <v>50</v>
      </c>
      <c r="AJ52" s="16"/>
      <c r="AK52" s="16" t="s">
        <v>50</v>
      </c>
      <c r="AL52" s="16" t="s">
        <v>50</v>
      </c>
      <c r="AM52" s="16"/>
      <c r="AN52" s="16" t="s">
        <v>50</v>
      </c>
      <c r="AO52" s="16" t="s">
        <v>50</v>
      </c>
      <c r="AP52" s="16"/>
      <c r="AQ52" s="8">
        <f>+G52+Y52</f>
        <v>2</v>
      </c>
      <c r="AR52" s="11">
        <f>+H52+Z52</f>
        <v>1</v>
      </c>
      <c r="AS52" s="25"/>
      <c r="AT52" s="6"/>
      <c r="AU52" s="10" t="s">
        <v>173</v>
      </c>
      <c r="AV52" s="10"/>
    </row>
    <row r="53" spans="1:48" s="30" customFormat="1" ht="85.5" customHeight="1" x14ac:dyDescent="0.25">
      <c r="A53" s="54" t="s">
        <v>176</v>
      </c>
      <c r="B53" s="10" t="s">
        <v>50</v>
      </c>
      <c r="C53" s="10" t="s">
        <v>38</v>
      </c>
      <c r="D53" s="10" t="s">
        <v>177</v>
      </c>
      <c r="E53" s="10" t="s">
        <v>50</v>
      </c>
      <c r="F53" s="14" t="s">
        <v>178</v>
      </c>
      <c r="G53" s="8">
        <v>1</v>
      </c>
      <c r="H53" s="11">
        <v>1</v>
      </c>
      <c r="I53" s="65" t="s">
        <v>179</v>
      </c>
      <c r="J53" s="8">
        <v>1</v>
      </c>
      <c r="K53" s="11">
        <v>1</v>
      </c>
      <c r="L53" s="65" t="s">
        <v>180</v>
      </c>
      <c r="M53" s="8">
        <v>1</v>
      </c>
      <c r="N53" s="11">
        <v>1</v>
      </c>
      <c r="O53" s="65" t="s">
        <v>181</v>
      </c>
      <c r="P53" s="8">
        <v>1</v>
      </c>
      <c r="Q53" s="11">
        <v>1</v>
      </c>
      <c r="R53" s="65" t="s">
        <v>308</v>
      </c>
      <c r="S53" s="8">
        <v>1</v>
      </c>
      <c r="T53" s="11">
        <v>1</v>
      </c>
      <c r="U53" s="16" t="s">
        <v>182</v>
      </c>
      <c r="V53" s="8">
        <v>1</v>
      </c>
      <c r="W53" s="11">
        <v>1</v>
      </c>
      <c r="X53" s="16" t="s">
        <v>183</v>
      </c>
      <c r="Y53" s="8">
        <v>1</v>
      </c>
      <c r="Z53" s="11"/>
      <c r="AA53" s="16"/>
      <c r="AB53" s="8">
        <v>1</v>
      </c>
      <c r="AC53" s="11"/>
      <c r="AD53" s="16"/>
      <c r="AE53" s="8">
        <v>1</v>
      </c>
      <c r="AF53" s="11"/>
      <c r="AG53" s="16"/>
      <c r="AH53" s="8">
        <v>1</v>
      </c>
      <c r="AI53" s="11"/>
      <c r="AJ53" s="16"/>
      <c r="AK53" s="8">
        <v>1</v>
      </c>
      <c r="AL53" s="11"/>
      <c r="AM53" s="16"/>
      <c r="AN53" s="8">
        <v>1</v>
      </c>
      <c r="AO53" s="11"/>
      <c r="AP53" s="16"/>
      <c r="AQ53" s="8">
        <f>G53+J53+M53+P53+S53+V53+Y53+AB53+AE53+AH53+AK53+AN53</f>
        <v>12</v>
      </c>
      <c r="AR53" s="11">
        <f>H53+K53+N53+Q53+T53+W53+Z53+AC53+AF53+AI53+AL53+AO53</f>
        <v>6</v>
      </c>
      <c r="AS53" s="25"/>
      <c r="AT53" s="6"/>
      <c r="AU53" s="10" t="s">
        <v>173</v>
      </c>
      <c r="AV53" s="10"/>
    </row>
    <row r="54" spans="1:48" s="29" customFormat="1" ht="69" customHeight="1" x14ac:dyDescent="0.25">
      <c r="A54" s="54" t="s">
        <v>184</v>
      </c>
      <c r="B54" s="10" t="s">
        <v>50</v>
      </c>
      <c r="C54" s="10" t="s">
        <v>38</v>
      </c>
      <c r="D54" s="10" t="s">
        <v>177</v>
      </c>
      <c r="E54" s="10" t="s">
        <v>50</v>
      </c>
      <c r="F54" s="14" t="s">
        <v>178</v>
      </c>
      <c r="G54" s="8">
        <v>1</v>
      </c>
      <c r="H54" s="11">
        <v>1</v>
      </c>
      <c r="I54" s="65" t="s">
        <v>185</v>
      </c>
      <c r="J54" s="8">
        <v>1</v>
      </c>
      <c r="K54" s="11">
        <v>1</v>
      </c>
      <c r="L54" s="65" t="s">
        <v>186</v>
      </c>
      <c r="M54" s="8">
        <v>1</v>
      </c>
      <c r="N54" s="11">
        <v>1</v>
      </c>
      <c r="O54" s="65" t="s">
        <v>187</v>
      </c>
      <c r="P54" s="8">
        <v>1</v>
      </c>
      <c r="Q54" s="11">
        <v>1</v>
      </c>
      <c r="R54" s="65" t="s">
        <v>309</v>
      </c>
      <c r="S54" s="8">
        <v>1</v>
      </c>
      <c r="T54" s="11">
        <v>1</v>
      </c>
      <c r="U54" s="65" t="s">
        <v>188</v>
      </c>
      <c r="V54" s="8">
        <v>1</v>
      </c>
      <c r="W54" s="11">
        <v>1</v>
      </c>
      <c r="X54" s="16" t="s">
        <v>189</v>
      </c>
      <c r="Y54" s="8">
        <v>1</v>
      </c>
      <c r="Z54" s="11"/>
      <c r="AA54" s="16"/>
      <c r="AB54" s="8">
        <v>1</v>
      </c>
      <c r="AC54" s="11"/>
      <c r="AD54" s="16"/>
      <c r="AE54" s="8">
        <v>1</v>
      </c>
      <c r="AF54" s="11"/>
      <c r="AG54" s="16"/>
      <c r="AH54" s="8">
        <v>1</v>
      </c>
      <c r="AI54" s="11"/>
      <c r="AJ54" s="16"/>
      <c r="AK54" s="8">
        <v>1</v>
      </c>
      <c r="AL54" s="11"/>
      <c r="AM54" s="16"/>
      <c r="AN54" s="8">
        <v>1</v>
      </c>
      <c r="AO54" s="11"/>
      <c r="AP54" s="16"/>
      <c r="AQ54" s="8">
        <f>G54+J54+M54+P54+S54+V54+Y54+AB54+AE54+AH54+AK54+AN54</f>
        <v>12</v>
      </c>
      <c r="AR54" s="11">
        <f>H54+K54+N54+Q54+T54+W54+Z54+AC54+AF54+AI54+AL54+AO54</f>
        <v>6</v>
      </c>
      <c r="AS54" s="25"/>
      <c r="AT54" s="6"/>
      <c r="AU54" s="10" t="s">
        <v>173</v>
      </c>
      <c r="AV54" s="10"/>
    </row>
    <row r="55" spans="1:48" s="29" customFormat="1" ht="97.5" customHeight="1" x14ac:dyDescent="0.25">
      <c r="A55" s="55" t="s">
        <v>190</v>
      </c>
      <c r="B55" s="10" t="s">
        <v>38</v>
      </c>
      <c r="C55" s="10" t="s">
        <v>38</v>
      </c>
      <c r="D55" s="10" t="s">
        <v>38</v>
      </c>
      <c r="E55" s="10" t="s">
        <v>38</v>
      </c>
      <c r="F55" s="14" t="s">
        <v>191</v>
      </c>
      <c r="G55" s="6" t="s">
        <v>50</v>
      </c>
      <c r="H55" s="6" t="s">
        <v>50</v>
      </c>
      <c r="I55" s="16"/>
      <c r="J55" s="8">
        <v>1</v>
      </c>
      <c r="K55" s="11">
        <v>1</v>
      </c>
      <c r="L55" s="65" t="s">
        <v>310</v>
      </c>
      <c r="M55" s="6" t="s">
        <v>50</v>
      </c>
      <c r="N55" s="6"/>
      <c r="O55" s="16"/>
      <c r="P55" s="6" t="s">
        <v>50</v>
      </c>
      <c r="Q55" s="6" t="s">
        <v>50</v>
      </c>
      <c r="R55" s="16"/>
      <c r="S55" s="6" t="s">
        <v>50</v>
      </c>
      <c r="T55" s="6" t="s">
        <v>50</v>
      </c>
      <c r="U55" s="16"/>
      <c r="V55" s="6" t="s">
        <v>50</v>
      </c>
      <c r="W55" s="6" t="s">
        <v>50</v>
      </c>
      <c r="X55" s="16"/>
      <c r="Y55" s="8">
        <v>1</v>
      </c>
      <c r="Z55" s="11"/>
      <c r="AA55" s="16"/>
      <c r="AB55" s="6" t="s">
        <v>50</v>
      </c>
      <c r="AC55" s="6" t="s">
        <v>50</v>
      </c>
      <c r="AD55" s="16"/>
      <c r="AE55" s="6" t="s">
        <v>50</v>
      </c>
      <c r="AF55" s="6" t="s">
        <v>50</v>
      </c>
      <c r="AG55" s="16"/>
      <c r="AH55" s="6" t="s">
        <v>50</v>
      </c>
      <c r="AI55" s="6" t="s">
        <v>50</v>
      </c>
      <c r="AJ55" s="16"/>
      <c r="AK55" s="6" t="s">
        <v>50</v>
      </c>
      <c r="AL55" s="6" t="s">
        <v>50</v>
      </c>
      <c r="AM55" s="16"/>
      <c r="AN55" s="6" t="s">
        <v>50</v>
      </c>
      <c r="AO55" s="6" t="s">
        <v>50</v>
      </c>
      <c r="AP55" s="16"/>
      <c r="AQ55" s="8">
        <f>+J55+Y55</f>
        <v>2</v>
      </c>
      <c r="AR55" s="11">
        <f t="shared" ref="AQ55:AR58" si="0">+K55+Z55</f>
        <v>1</v>
      </c>
      <c r="AS55" s="25"/>
      <c r="AT55" s="6"/>
      <c r="AU55" s="10" t="s">
        <v>173</v>
      </c>
      <c r="AV55" s="10"/>
    </row>
    <row r="56" spans="1:48" s="10" customFormat="1" ht="174.75" customHeight="1" x14ac:dyDescent="0.25">
      <c r="A56" s="55" t="s">
        <v>192</v>
      </c>
      <c r="B56" s="10" t="s">
        <v>38</v>
      </c>
      <c r="C56" s="10" t="s">
        <v>38</v>
      </c>
      <c r="D56" s="10" t="s">
        <v>38</v>
      </c>
      <c r="E56" s="10" t="s">
        <v>38</v>
      </c>
      <c r="F56" s="14" t="s">
        <v>191</v>
      </c>
      <c r="G56" s="6" t="s">
        <v>50</v>
      </c>
      <c r="H56" s="6" t="s">
        <v>50</v>
      </c>
      <c r="I56" s="6" t="s">
        <v>50</v>
      </c>
      <c r="J56" s="8">
        <v>1</v>
      </c>
      <c r="K56" s="11">
        <v>1</v>
      </c>
      <c r="L56" s="65" t="s">
        <v>319</v>
      </c>
      <c r="M56" s="6" t="s">
        <v>50</v>
      </c>
      <c r="N56" s="6" t="s">
        <v>50</v>
      </c>
      <c r="O56" s="16"/>
      <c r="P56" s="6" t="s">
        <v>50</v>
      </c>
      <c r="Q56" s="6" t="s">
        <v>50</v>
      </c>
      <c r="R56" s="16"/>
      <c r="S56" s="6" t="s">
        <v>50</v>
      </c>
      <c r="T56" s="6" t="s">
        <v>50</v>
      </c>
      <c r="U56" s="16"/>
      <c r="V56" s="6" t="s">
        <v>50</v>
      </c>
      <c r="W56" s="6" t="s">
        <v>50</v>
      </c>
      <c r="X56" s="16"/>
      <c r="Y56" s="8">
        <v>1</v>
      </c>
      <c r="Z56" s="11"/>
      <c r="AA56" s="16"/>
      <c r="AB56" s="6" t="s">
        <v>50</v>
      </c>
      <c r="AC56" s="6" t="s">
        <v>50</v>
      </c>
      <c r="AD56" s="16"/>
      <c r="AE56" s="6" t="s">
        <v>50</v>
      </c>
      <c r="AF56" s="6" t="s">
        <v>50</v>
      </c>
      <c r="AG56" s="16"/>
      <c r="AH56" s="6" t="s">
        <v>50</v>
      </c>
      <c r="AI56" s="6" t="s">
        <v>50</v>
      </c>
      <c r="AJ56" s="16"/>
      <c r="AK56" s="6" t="s">
        <v>50</v>
      </c>
      <c r="AL56" s="6" t="s">
        <v>50</v>
      </c>
      <c r="AM56" s="16"/>
      <c r="AN56" s="6" t="s">
        <v>50</v>
      </c>
      <c r="AO56" s="6" t="s">
        <v>50</v>
      </c>
      <c r="AP56" s="16"/>
      <c r="AQ56" s="8">
        <f t="shared" si="0"/>
        <v>2</v>
      </c>
      <c r="AR56" s="11">
        <f t="shared" si="0"/>
        <v>1</v>
      </c>
      <c r="AS56" s="25"/>
      <c r="AT56" s="6"/>
      <c r="AU56" s="10" t="s">
        <v>173</v>
      </c>
    </row>
    <row r="57" spans="1:48" s="10" customFormat="1" ht="68.25" customHeight="1" x14ac:dyDescent="0.25">
      <c r="A57" s="48" t="s">
        <v>193</v>
      </c>
      <c r="B57" s="10" t="s">
        <v>50</v>
      </c>
      <c r="C57" s="10" t="s">
        <v>50</v>
      </c>
      <c r="D57" s="10" t="s">
        <v>64</v>
      </c>
      <c r="E57" s="10" t="s">
        <v>50</v>
      </c>
      <c r="F57" s="14" t="s">
        <v>154</v>
      </c>
      <c r="G57" s="6" t="s">
        <v>50</v>
      </c>
      <c r="H57" s="6" t="s">
        <v>50</v>
      </c>
      <c r="I57" s="6" t="s">
        <v>50</v>
      </c>
      <c r="J57" s="8">
        <v>1</v>
      </c>
      <c r="K57" s="20">
        <v>1</v>
      </c>
      <c r="L57" s="65" t="s">
        <v>311</v>
      </c>
      <c r="M57" s="6" t="s">
        <v>50</v>
      </c>
      <c r="N57" s="6" t="s">
        <v>50</v>
      </c>
      <c r="O57" s="16"/>
      <c r="P57" s="6" t="s">
        <v>50</v>
      </c>
      <c r="Q57" s="6" t="s">
        <v>50</v>
      </c>
      <c r="R57" s="16"/>
      <c r="S57" s="6" t="s">
        <v>50</v>
      </c>
      <c r="T57" s="6" t="s">
        <v>50</v>
      </c>
      <c r="U57" s="16"/>
      <c r="V57" s="6" t="s">
        <v>50</v>
      </c>
      <c r="W57" s="6" t="s">
        <v>50</v>
      </c>
      <c r="X57" s="16"/>
      <c r="Y57" s="8">
        <v>1</v>
      </c>
      <c r="Z57" s="11"/>
      <c r="AA57" s="16"/>
      <c r="AB57" s="6" t="s">
        <v>50</v>
      </c>
      <c r="AC57" s="6" t="s">
        <v>50</v>
      </c>
      <c r="AD57" s="16"/>
      <c r="AE57" s="6" t="s">
        <v>50</v>
      </c>
      <c r="AF57" s="6" t="s">
        <v>50</v>
      </c>
      <c r="AG57" s="16"/>
      <c r="AH57" s="6" t="s">
        <v>50</v>
      </c>
      <c r="AI57" s="6" t="s">
        <v>50</v>
      </c>
      <c r="AJ57" s="16"/>
      <c r="AK57" s="6" t="s">
        <v>50</v>
      </c>
      <c r="AL57" s="6" t="s">
        <v>50</v>
      </c>
      <c r="AM57" s="16"/>
      <c r="AN57" s="6" t="s">
        <v>50</v>
      </c>
      <c r="AO57" s="6" t="s">
        <v>50</v>
      </c>
      <c r="AP57" s="16"/>
      <c r="AQ57" s="8">
        <f>+J57+Y57</f>
        <v>2</v>
      </c>
      <c r="AR57" s="11">
        <f t="shared" si="0"/>
        <v>1</v>
      </c>
      <c r="AS57" s="25"/>
      <c r="AT57" s="12"/>
      <c r="AU57" s="10" t="s">
        <v>194</v>
      </c>
    </row>
    <row r="58" spans="1:48" s="10" customFormat="1" ht="94.5" customHeight="1" x14ac:dyDescent="0.25">
      <c r="A58" s="48" t="s">
        <v>195</v>
      </c>
      <c r="B58" s="10" t="s">
        <v>50</v>
      </c>
      <c r="C58" s="10" t="s">
        <v>50</v>
      </c>
      <c r="D58" s="10" t="s">
        <v>64</v>
      </c>
      <c r="E58" s="10" t="s">
        <v>50</v>
      </c>
      <c r="F58" s="14" t="s">
        <v>154</v>
      </c>
      <c r="G58" s="6" t="s">
        <v>50</v>
      </c>
      <c r="H58" s="6" t="s">
        <v>50</v>
      </c>
      <c r="I58" s="6" t="s">
        <v>50</v>
      </c>
      <c r="J58" s="8">
        <v>1</v>
      </c>
      <c r="K58" s="20">
        <v>1</v>
      </c>
      <c r="L58" s="16" t="s">
        <v>312</v>
      </c>
      <c r="M58" s="6" t="s">
        <v>50</v>
      </c>
      <c r="N58" s="6" t="s">
        <v>50</v>
      </c>
      <c r="O58" s="16"/>
      <c r="P58" s="6" t="s">
        <v>50</v>
      </c>
      <c r="Q58" s="6" t="s">
        <v>50</v>
      </c>
      <c r="R58" s="16"/>
      <c r="S58" s="6" t="s">
        <v>50</v>
      </c>
      <c r="T58" s="6" t="s">
        <v>50</v>
      </c>
      <c r="U58" s="16"/>
      <c r="V58" s="6" t="s">
        <v>50</v>
      </c>
      <c r="W58" s="6" t="s">
        <v>50</v>
      </c>
      <c r="X58" s="16"/>
      <c r="Y58" s="8">
        <v>1</v>
      </c>
      <c r="Z58" s="11"/>
      <c r="AA58" s="16"/>
      <c r="AB58" s="6" t="s">
        <v>50</v>
      </c>
      <c r="AC58" s="6" t="s">
        <v>50</v>
      </c>
      <c r="AD58" s="16"/>
      <c r="AE58" s="6" t="s">
        <v>50</v>
      </c>
      <c r="AF58" s="6" t="s">
        <v>50</v>
      </c>
      <c r="AG58" s="16"/>
      <c r="AH58" s="6" t="s">
        <v>50</v>
      </c>
      <c r="AI58" s="6" t="s">
        <v>50</v>
      </c>
      <c r="AJ58" s="16"/>
      <c r="AK58" s="6" t="s">
        <v>50</v>
      </c>
      <c r="AL58" s="6" t="s">
        <v>50</v>
      </c>
      <c r="AM58" s="16"/>
      <c r="AN58" s="6" t="s">
        <v>50</v>
      </c>
      <c r="AO58" s="6" t="s">
        <v>50</v>
      </c>
      <c r="AP58" s="16"/>
      <c r="AQ58" s="8">
        <f t="shared" si="0"/>
        <v>2</v>
      </c>
      <c r="AR58" s="11">
        <f t="shared" si="0"/>
        <v>1</v>
      </c>
      <c r="AS58" s="25"/>
      <c r="AT58" s="12"/>
      <c r="AU58" s="10" t="s">
        <v>194</v>
      </c>
    </row>
    <row r="59" spans="1:48" s="16" customFormat="1" ht="225" x14ac:dyDescent="0.25">
      <c r="A59" s="48" t="s">
        <v>196</v>
      </c>
      <c r="B59" s="10" t="s">
        <v>38</v>
      </c>
      <c r="C59" s="10" t="s">
        <v>38</v>
      </c>
      <c r="D59" s="10" t="s">
        <v>38</v>
      </c>
      <c r="E59" s="10" t="s">
        <v>38</v>
      </c>
      <c r="F59" s="14" t="s">
        <v>197</v>
      </c>
      <c r="G59" s="6" t="s">
        <v>50</v>
      </c>
      <c r="H59" s="6" t="s">
        <v>50</v>
      </c>
      <c r="I59" s="6" t="s">
        <v>50</v>
      </c>
      <c r="J59" s="6" t="s">
        <v>50</v>
      </c>
      <c r="K59" s="6" t="s">
        <v>50</v>
      </c>
      <c r="L59" s="6" t="s">
        <v>50</v>
      </c>
      <c r="M59" s="8">
        <v>1</v>
      </c>
      <c r="N59" s="11">
        <v>1</v>
      </c>
      <c r="O59" s="73" t="s">
        <v>198</v>
      </c>
      <c r="P59" s="6" t="s">
        <v>50</v>
      </c>
      <c r="Q59" s="6" t="s">
        <v>50</v>
      </c>
      <c r="R59" s="10"/>
      <c r="S59" s="10" t="s">
        <v>50</v>
      </c>
      <c r="T59" s="10" t="s">
        <v>50</v>
      </c>
      <c r="U59" s="10"/>
      <c r="V59" s="6" t="s">
        <v>50</v>
      </c>
      <c r="W59" s="6" t="s">
        <v>50</v>
      </c>
      <c r="X59" s="10"/>
      <c r="Y59" s="6" t="s">
        <v>50</v>
      </c>
      <c r="Z59" s="6" t="s">
        <v>50</v>
      </c>
      <c r="AA59" s="10"/>
      <c r="AB59" s="6" t="s">
        <v>50</v>
      </c>
      <c r="AC59" s="6" t="s">
        <v>50</v>
      </c>
      <c r="AD59" s="10"/>
      <c r="AE59" s="6" t="s">
        <v>50</v>
      </c>
      <c r="AF59" s="6" t="s">
        <v>50</v>
      </c>
      <c r="AG59" s="10"/>
      <c r="AH59" s="6" t="s">
        <v>50</v>
      </c>
      <c r="AI59" s="6" t="s">
        <v>50</v>
      </c>
      <c r="AJ59" s="10"/>
      <c r="AK59" s="6" t="s">
        <v>50</v>
      </c>
      <c r="AL59" s="6" t="s">
        <v>50</v>
      </c>
      <c r="AM59" s="10"/>
      <c r="AN59" s="6" t="s">
        <v>50</v>
      </c>
      <c r="AO59" s="6" t="s">
        <v>50</v>
      </c>
      <c r="AP59" s="17"/>
      <c r="AQ59" s="8">
        <f>M59</f>
        <v>1</v>
      </c>
      <c r="AR59" s="11">
        <f>N59</f>
        <v>1</v>
      </c>
      <c r="AS59" s="56"/>
      <c r="AT59" s="6"/>
      <c r="AU59" s="10" t="s">
        <v>74</v>
      </c>
    </row>
    <row r="60" spans="1:48" s="10" customFormat="1" ht="225" x14ac:dyDescent="0.25">
      <c r="A60" s="48" t="s">
        <v>199</v>
      </c>
      <c r="B60" s="10" t="s">
        <v>38</v>
      </c>
      <c r="C60" s="10" t="s">
        <v>38</v>
      </c>
      <c r="D60" s="10" t="s">
        <v>38</v>
      </c>
      <c r="E60" s="10" t="s">
        <v>38</v>
      </c>
      <c r="F60" s="14" t="s">
        <v>197</v>
      </c>
      <c r="G60" s="6" t="s">
        <v>50</v>
      </c>
      <c r="H60" s="6" t="s">
        <v>50</v>
      </c>
      <c r="I60" s="6" t="s">
        <v>50</v>
      </c>
      <c r="J60" s="6" t="s">
        <v>50</v>
      </c>
      <c r="K60" s="6" t="s">
        <v>50</v>
      </c>
      <c r="L60" s="6" t="s">
        <v>50</v>
      </c>
      <c r="M60" s="8">
        <v>1</v>
      </c>
      <c r="N60" s="11">
        <v>1</v>
      </c>
      <c r="O60" s="73" t="s">
        <v>200</v>
      </c>
      <c r="P60" s="6" t="s">
        <v>50</v>
      </c>
      <c r="Q60" s="6" t="s">
        <v>50</v>
      </c>
      <c r="S60" s="10" t="s">
        <v>50</v>
      </c>
      <c r="T60" s="10" t="s">
        <v>50</v>
      </c>
      <c r="V60" s="6" t="s">
        <v>50</v>
      </c>
      <c r="W60" s="6" t="s">
        <v>50</v>
      </c>
      <c r="Y60" s="6" t="s">
        <v>50</v>
      </c>
      <c r="Z60" s="6" t="s">
        <v>50</v>
      </c>
      <c r="AB60" s="6" t="s">
        <v>50</v>
      </c>
      <c r="AC60" s="6" t="s">
        <v>50</v>
      </c>
      <c r="AE60" s="6" t="s">
        <v>50</v>
      </c>
      <c r="AF60" s="6" t="s">
        <v>50</v>
      </c>
      <c r="AH60" s="6" t="s">
        <v>50</v>
      </c>
      <c r="AI60" s="6" t="s">
        <v>50</v>
      </c>
      <c r="AK60" s="6" t="s">
        <v>50</v>
      </c>
      <c r="AL60" s="6" t="s">
        <v>50</v>
      </c>
      <c r="AN60" s="6" t="s">
        <v>50</v>
      </c>
      <c r="AO60" s="6" t="s">
        <v>50</v>
      </c>
      <c r="AP60" s="17"/>
      <c r="AQ60" s="8">
        <f>M60</f>
        <v>1</v>
      </c>
      <c r="AR60" s="11">
        <f>N60</f>
        <v>1</v>
      </c>
      <c r="AS60" s="56"/>
      <c r="AT60" s="6"/>
      <c r="AU60" s="10" t="s">
        <v>74</v>
      </c>
    </row>
    <row r="61" spans="1:48" s="10" customFormat="1" ht="42.75" customHeight="1" x14ac:dyDescent="0.25">
      <c r="A61" s="48" t="s">
        <v>201</v>
      </c>
      <c r="B61" s="10" t="s">
        <v>38</v>
      </c>
      <c r="C61" s="10" t="s">
        <v>38</v>
      </c>
      <c r="D61" s="10" t="s">
        <v>38</v>
      </c>
      <c r="E61" s="10" t="s">
        <v>38</v>
      </c>
      <c r="F61" s="12" t="s">
        <v>202</v>
      </c>
      <c r="G61" s="8">
        <v>19</v>
      </c>
      <c r="H61" s="11">
        <v>19</v>
      </c>
      <c r="I61" s="69" t="s">
        <v>203</v>
      </c>
      <c r="J61" s="6" t="s">
        <v>50</v>
      </c>
      <c r="K61" s="6" t="s">
        <v>50</v>
      </c>
      <c r="L61" s="6" t="s">
        <v>50</v>
      </c>
      <c r="M61" s="6" t="s">
        <v>50</v>
      </c>
      <c r="N61" s="6" t="s">
        <v>50</v>
      </c>
      <c r="P61" s="6" t="s">
        <v>50</v>
      </c>
      <c r="Q61" s="6" t="s">
        <v>50</v>
      </c>
      <c r="S61" s="6" t="s">
        <v>50</v>
      </c>
      <c r="T61" s="6" t="s">
        <v>50</v>
      </c>
      <c r="V61" s="6" t="s">
        <v>50</v>
      </c>
      <c r="W61" s="6" t="s">
        <v>50</v>
      </c>
      <c r="Y61" s="6" t="s">
        <v>50</v>
      </c>
      <c r="Z61" s="6" t="s">
        <v>50</v>
      </c>
      <c r="AB61" s="6" t="s">
        <v>50</v>
      </c>
      <c r="AC61" s="6" t="s">
        <v>50</v>
      </c>
      <c r="AE61" s="6" t="s">
        <v>50</v>
      </c>
      <c r="AF61" s="6" t="s">
        <v>50</v>
      </c>
      <c r="AH61" s="6" t="s">
        <v>50</v>
      </c>
      <c r="AI61" s="6" t="s">
        <v>50</v>
      </c>
      <c r="AK61" s="6" t="s">
        <v>50</v>
      </c>
      <c r="AL61" s="6" t="s">
        <v>50</v>
      </c>
      <c r="AN61" s="6" t="s">
        <v>50</v>
      </c>
      <c r="AO61" s="6" t="s">
        <v>50</v>
      </c>
      <c r="AQ61" s="8">
        <f>G61</f>
        <v>19</v>
      </c>
      <c r="AR61" s="11">
        <f>H61</f>
        <v>19</v>
      </c>
      <c r="AS61" s="25"/>
      <c r="AU61" s="10" t="s">
        <v>62</v>
      </c>
    </row>
    <row r="62" spans="1:48" s="10" customFormat="1" ht="78.75" customHeight="1" x14ac:dyDescent="0.25">
      <c r="A62" s="48" t="s">
        <v>204</v>
      </c>
      <c r="B62" s="16" t="s">
        <v>50</v>
      </c>
      <c r="C62" s="16" t="s">
        <v>50</v>
      </c>
      <c r="D62" s="16" t="s">
        <v>50</v>
      </c>
      <c r="E62" s="16" t="s">
        <v>59</v>
      </c>
      <c r="F62" s="14" t="s">
        <v>205</v>
      </c>
      <c r="G62" s="6" t="s">
        <v>50</v>
      </c>
      <c r="H62" s="6" t="s">
        <v>50</v>
      </c>
      <c r="I62" s="6" t="s">
        <v>50</v>
      </c>
      <c r="J62" s="6" t="s">
        <v>50</v>
      </c>
      <c r="K62" s="6" t="s">
        <v>50</v>
      </c>
      <c r="L62" s="6" t="s">
        <v>50</v>
      </c>
      <c r="M62" s="6" t="s">
        <v>50</v>
      </c>
      <c r="N62" s="6" t="s">
        <v>50</v>
      </c>
      <c r="O62" s="16"/>
      <c r="P62" s="6" t="s">
        <v>50</v>
      </c>
      <c r="Q62" s="6" t="s">
        <v>50</v>
      </c>
      <c r="R62" s="16"/>
      <c r="S62" s="6" t="s">
        <v>50</v>
      </c>
      <c r="T62" s="6" t="s">
        <v>50</v>
      </c>
      <c r="U62" s="16"/>
      <c r="V62" s="6" t="s">
        <v>50</v>
      </c>
      <c r="W62" s="6" t="s">
        <v>50</v>
      </c>
      <c r="X62" s="16"/>
      <c r="Y62" s="8">
        <v>1</v>
      </c>
      <c r="Z62" s="11"/>
      <c r="AA62" s="16"/>
      <c r="AB62" s="6" t="s">
        <v>50</v>
      </c>
      <c r="AC62" s="6" t="s">
        <v>50</v>
      </c>
      <c r="AD62" s="16"/>
      <c r="AE62" s="6" t="s">
        <v>50</v>
      </c>
      <c r="AF62" s="6" t="s">
        <v>50</v>
      </c>
      <c r="AG62" s="16"/>
      <c r="AH62" s="6" t="s">
        <v>50</v>
      </c>
      <c r="AI62" s="6" t="s">
        <v>50</v>
      </c>
      <c r="AJ62" s="16"/>
      <c r="AK62" s="6" t="s">
        <v>50</v>
      </c>
      <c r="AL62" s="6" t="s">
        <v>50</v>
      </c>
      <c r="AM62" s="16"/>
      <c r="AN62" s="6" t="s">
        <v>50</v>
      </c>
      <c r="AO62" s="6" t="s">
        <v>50</v>
      </c>
      <c r="AP62" s="16"/>
      <c r="AQ62" s="8">
        <f>Y62</f>
        <v>1</v>
      </c>
      <c r="AR62" s="11">
        <f>Z62</f>
        <v>0</v>
      </c>
      <c r="AS62" s="27"/>
      <c r="AT62" s="14"/>
      <c r="AU62" s="16" t="s">
        <v>62</v>
      </c>
    </row>
    <row r="63" spans="1:48" s="10" customFormat="1" ht="46.5" customHeight="1" x14ac:dyDescent="0.25">
      <c r="A63" s="48" t="s">
        <v>206</v>
      </c>
      <c r="B63" s="10" t="s">
        <v>38</v>
      </c>
      <c r="C63" s="10" t="s">
        <v>38</v>
      </c>
      <c r="D63" s="10" t="s">
        <v>38</v>
      </c>
      <c r="E63" s="10" t="s">
        <v>38</v>
      </c>
      <c r="F63" s="12" t="s">
        <v>207</v>
      </c>
      <c r="G63" s="8">
        <v>1</v>
      </c>
      <c r="H63" s="11">
        <v>1</v>
      </c>
      <c r="I63" s="69" t="s">
        <v>208</v>
      </c>
      <c r="J63" s="6" t="s">
        <v>50</v>
      </c>
      <c r="K63" s="6" t="s">
        <v>50</v>
      </c>
      <c r="L63" s="6" t="s">
        <v>50</v>
      </c>
      <c r="M63" s="10" t="s">
        <v>50</v>
      </c>
      <c r="N63" s="10" t="s">
        <v>50</v>
      </c>
      <c r="P63" s="6" t="s">
        <v>50</v>
      </c>
      <c r="Q63" s="6" t="s">
        <v>50</v>
      </c>
      <c r="S63" s="6" t="s">
        <v>50</v>
      </c>
      <c r="T63" s="6" t="s">
        <v>50</v>
      </c>
      <c r="V63" s="6" t="s">
        <v>50</v>
      </c>
      <c r="W63" s="6" t="s">
        <v>50</v>
      </c>
      <c r="Y63" s="8">
        <v>1</v>
      </c>
      <c r="Z63" s="11"/>
      <c r="AA63" s="12"/>
      <c r="AB63" s="6" t="s">
        <v>50</v>
      </c>
      <c r="AC63" s="6" t="s">
        <v>50</v>
      </c>
      <c r="AE63" s="6" t="s">
        <v>50</v>
      </c>
      <c r="AF63" s="6" t="s">
        <v>50</v>
      </c>
      <c r="AH63" s="6" t="s">
        <v>50</v>
      </c>
      <c r="AI63" s="6" t="s">
        <v>50</v>
      </c>
      <c r="AK63" s="6" t="s">
        <v>50</v>
      </c>
      <c r="AL63" s="6" t="s">
        <v>50</v>
      </c>
      <c r="AN63" s="6" t="s">
        <v>50</v>
      </c>
      <c r="AO63" s="6" t="s">
        <v>50</v>
      </c>
      <c r="AQ63" s="8">
        <f>+G63+Y63</f>
        <v>2</v>
      </c>
      <c r="AR63" s="11">
        <f>+H63+Z63</f>
        <v>1</v>
      </c>
      <c r="AS63" s="25"/>
      <c r="AU63" s="10" t="s">
        <v>57</v>
      </c>
    </row>
    <row r="64" spans="1:48" s="29" customFormat="1" ht="255" x14ac:dyDescent="0.25">
      <c r="A64" s="48" t="s">
        <v>209</v>
      </c>
      <c r="B64" s="10" t="s">
        <v>99</v>
      </c>
      <c r="C64" s="10" t="s">
        <v>50</v>
      </c>
      <c r="D64" s="10" t="s">
        <v>210</v>
      </c>
      <c r="E64" s="10" t="s">
        <v>50</v>
      </c>
      <c r="F64" s="12" t="s">
        <v>211</v>
      </c>
      <c r="G64" s="6" t="s">
        <v>50</v>
      </c>
      <c r="H64" s="6" t="s">
        <v>50</v>
      </c>
      <c r="I64" s="6" t="s">
        <v>50</v>
      </c>
      <c r="J64" s="6" t="s">
        <v>50</v>
      </c>
      <c r="K64" s="6" t="s">
        <v>50</v>
      </c>
      <c r="L64" s="6" t="s">
        <v>50</v>
      </c>
      <c r="M64" s="8">
        <v>1</v>
      </c>
      <c r="N64" s="11">
        <v>1</v>
      </c>
      <c r="O64" s="69" t="s">
        <v>212</v>
      </c>
      <c r="P64" s="6" t="s">
        <v>50</v>
      </c>
      <c r="Q64" s="6" t="s">
        <v>50</v>
      </c>
      <c r="R64" s="10"/>
      <c r="S64" s="6" t="s">
        <v>50</v>
      </c>
      <c r="T64" s="6" t="s">
        <v>50</v>
      </c>
      <c r="U64" s="10"/>
      <c r="V64" s="6" t="s">
        <v>50</v>
      </c>
      <c r="W64" s="6" t="s">
        <v>50</v>
      </c>
      <c r="X64" s="10"/>
      <c r="Y64" s="6" t="s">
        <v>50</v>
      </c>
      <c r="Z64" s="6" t="s">
        <v>50</v>
      </c>
      <c r="AA64" s="10"/>
      <c r="AB64" s="6" t="s">
        <v>50</v>
      </c>
      <c r="AC64" s="6" t="s">
        <v>50</v>
      </c>
      <c r="AD64" s="10"/>
      <c r="AE64" s="6" t="s">
        <v>50</v>
      </c>
      <c r="AF64" s="6" t="s">
        <v>50</v>
      </c>
      <c r="AG64" s="10"/>
      <c r="AH64" s="6" t="s">
        <v>50</v>
      </c>
      <c r="AI64" s="6" t="s">
        <v>50</v>
      </c>
      <c r="AJ64" s="10"/>
      <c r="AK64" s="6" t="s">
        <v>50</v>
      </c>
      <c r="AL64" s="6" t="s">
        <v>50</v>
      </c>
      <c r="AM64" s="10"/>
      <c r="AN64" s="6" t="s">
        <v>50</v>
      </c>
      <c r="AO64" s="6" t="s">
        <v>50</v>
      </c>
      <c r="AP64" s="10"/>
      <c r="AQ64" s="8">
        <f>M64</f>
        <v>1</v>
      </c>
      <c r="AR64" s="11">
        <f>N64</f>
        <v>1</v>
      </c>
      <c r="AS64" s="25"/>
      <c r="AT64" s="10"/>
      <c r="AU64" s="50" t="s">
        <v>57</v>
      </c>
      <c r="AV64" s="10"/>
    </row>
    <row r="65" spans="1:48" s="10" customFormat="1" ht="375" x14ac:dyDescent="0.25">
      <c r="A65" s="48" t="s">
        <v>213</v>
      </c>
      <c r="B65" s="10" t="s">
        <v>38</v>
      </c>
      <c r="C65" s="10" t="s">
        <v>38</v>
      </c>
      <c r="D65" s="10" t="s">
        <v>38</v>
      </c>
      <c r="E65" s="10" t="s">
        <v>38</v>
      </c>
      <c r="F65" s="12" t="s">
        <v>214</v>
      </c>
      <c r="G65" s="8">
        <v>1</v>
      </c>
      <c r="H65" s="11">
        <v>1</v>
      </c>
      <c r="I65" s="69" t="s">
        <v>215</v>
      </c>
      <c r="J65" s="6" t="s">
        <v>50</v>
      </c>
      <c r="K65" s="6" t="s">
        <v>50</v>
      </c>
      <c r="L65" s="6" t="s">
        <v>50</v>
      </c>
      <c r="M65" s="6" t="s">
        <v>50</v>
      </c>
      <c r="N65" s="6" t="s">
        <v>50</v>
      </c>
      <c r="P65" s="6" t="s">
        <v>50</v>
      </c>
      <c r="Q65" s="6" t="s">
        <v>50</v>
      </c>
      <c r="S65" s="8">
        <v>1</v>
      </c>
      <c r="T65" s="11">
        <v>1</v>
      </c>
      <c r="U65" s="69" t="s">
        <v>216</v>
      </c>
      <c r="V65" s="6" t="s">
        <v>50</v>
      </c>
      <c r="W65" s="6" t="s">
        <v>50</v>
      </c>
      <c r="Y65" s="6" t="s">
        <v>50</v>
      </c>
      <c r="Z65" s="6" t="s">
        <v>50</v>
      </c>
      <c r="AB65" s="6" t="s">
        <v>50</v>
      </c>
      <c r="AC65" s="6" t="s">
        <v>50</v>
      </c>
      <c r="AE65" s="8">
        <v>1</v>
      </c>
      <c r="AF65" s="11"/>
      <c r="AG65" s="12"/>
      <c r="AH65" s="6" t="s">
        <v>50</v>
      </c>
      <c r="AI65" s="6" t="s">
        <v>50</v>
      </c>
      <c r="AK65" s="6" t="s">
        <v>50</v>
      </c>
      <c r="AL65" s="6" t="s">
        <v>50</v>
      </c>
      <c r="AN65" s="6" t="s">
        <v>50</v>
      </c>
      <c r="AO65" s="6" t="s">
        <v>50</v>
      </c>
      <c r="AQ65" s="8">
        <f>G65+S65+AE65</f>
        <v>3</v>
      </c>
      <c r="AR65" s="11">
        <f>H65+T65+AF65</f>
        <v>2</v>
      </c>
      <c r="AS65" s="25"/>
      <c r="AT65" s="6"/>
      <c r="AU65" s="10" t="s">
        <v>57</v>
      </c>
    </row>
    <row r="66" spans="1:48" s="10" customFormat="1" ht="48" customHeight="1" x14ac:dyDescent="0.25">
      <c r="A66" s="48" t="s">
        <v>217</v>
      </c>
      <c r="B66" s="10" t="s">
        <v>50</v>
      </c>
      <c r="C66" s="10" t="s">
        <v>50</v>
      </c>
      <c r="D66" s="10" t="s">
        <v>218</v>
      </c>
      <c r="E66" s="10" t="s">
        <v>50</v>
      </c>
      <c r="F66" s="12" t="s">
        <v>219</v>
      </c>
      <c r="G66" s="6" t="s">
        <v>50</v>
      </c>
      <c r="H66" s="6" t="s">
        <v>50</v>
      </c>
      <c r="I66" s="6" t="s">
        <v>50</v>
      </c>
      <c r="J66" s="6" t="s">
        <v>50</v>
      </c>
      <c r="K66" s="6" t="s">
        <v>50</v>
      </c>
      <c r="L66" s="6" t="s">
        <v>50</v>
      </c>
      <c r="M66" s="6" t="s">
        <v>50</v>
      </c>
      <c r="N66" s="6" t="s">
        <v>50</v>
      </c>
      <c r="O66" s="6"/>
      <c r="P66" s="6" t="s">
        <v>50</v>
      </c>
      <c r="Q66" s="6" t="s">
        <v>50</v>
      </c>
      <c r="R66" s="6"/>
      <c r="S66" s="6" t="s">
        <v>50</v>
      </c>
      <c r="T66" s="6" t="s">
        <v>50</v>
      </c>
      <c r="U66" s="6"/>
      <c r="V66" s="6" t="s">
        <v>50</v>
      </c>
      <c r="W66" s="6" t="s">
        <v>50</v>
      </c>
      <c r="X66" s="6"/>
      <c r="Y66" s="6" t="s">
        <v>50</v>
      </c>
      <c r="Z66" s="6" t="s">
        <v>50</v>
      </c>
      <c r="AA66" s="6"/>
      <c r="AB66" s="8">
        <v>1</v>
      </c>
      <c r="AC66" s="11"/>
      <c r="AD66" s="6"/>
      <c r="AE66" s="6" t="s">
        <v>50</v>
      </c>
      <c r="AF66" s="6" t="s">
        <v>50</v>
      </c>
      <c r="AG66" s="6"/>
      <c r="AH66" s="6" t="s">
        <v>50</v>
      </c>
      <c r="AI66" s="6" t="s">
        <v>50</v>
      </c>
      <c r="AJ66" s="6"/>
      <c r="AK66" s="6" t="s">
        <v>50</v>
      </c>
      <c r="AL66" s="6" t="s">
        <v>50</v>
      </c>
      <c r="AM66" s="6"/>
      <c r="AN66" s="6" t="s">
        <v>50</v>
      </c>
      <c r="AO66" s="6" t="s">
        <v>50</v>
      </c>
      <c r="AP66" s="12"/>
      <c r="AQ66" s="8">
        <f>AB66</f>
        <v>1</v>
      </c>
      <c r="AR66" s="11">
        <f>AC66</f>
        <v>0</v>
      </c>
      <c r="AS66" s="25"/>
      <c r="AT66" s="6"/>
      <c r="AU66" s="10" t="s">
        <v>57</v>
      </c>
    </row>
    <row r="67" spans="1:48" s="94" customFormat="1" ht="29.25" customHeight="1" x14ac:dyDescent="0.25">
      <c r="A67" s="53" t="s">
        <v>220</v>
      </c>
      <c r="B67" s="16" t="s">
        <v>54</v>
      </c>
      <c r="C67" s="16" t="s">
        <v>50</v>
      </c>
      <c r="D67" s="16" t="s">
        <v>153</v>
      </c>
      <c r="E67" s="16" t="s">
        <v>50</v>
      </c>
      <c r="F67" s="14" t="s">
        <v>221</v>
      </c>
      <c r="G67" s="15" t="s">
        <v>50</v>
      </c>
      <c r="H67" s="15" t="s">
        <v>50</v>
      </c>
      <c r="I67" s="15" t="s">
        <v>50</v>
      </c>
      <c r="J67" s="15" t="s">
        <v>50</v>
      </c>
      <c r="K67" s="15" t="s">
        <v>50</v>
      </c>
      <c r="L67" s="15" t="s">
        <v>50</v>
      </c>
      <c r="M67" s="15" t="s">
        <v>50</v>
      </c>
      <c r="N67" s="15" t="s">
        <v>50</v>
      </c>
      <c r="O67" s="16"/>
      <c r="P67" s="15" t="s">
        <v>50</v>
      </c>
      <c r="Q67" s="15" t="s">
        <v>50</v>
      </c>
      <c r="R67" s="16"/>
      <c r="S67" s="15" t="s">
        <v>50</v>
      </c>
      <c r="T67" s="15" t="s">
        <v>50</v>
      </c>
      <c r="U67" s="16"/>
      <c r="V67" s="15" t="s">
        <v>50</v>
      </c>
      <c r="W67" s="15" t="s">
        <v>50</v>
      </c>
      <c r="X67" s="16"/>
      <c r="Y67" s="8">
        <v>1</v>
      </c>
      <c r="Z67" s="11"/>
      <c r="AA67" s="16"/>
      <c r="AB67" s="15" t="s">
        <v>50</v>
      </c>
      <c r="AC67" s="15" t="s">
        <v>50</v>
      </c>
      <c r="AD67" s="16"/>
      <c r="AE67" s="15" t="s">
        <v>50</v>
      </c>
      <c r="AF67" s="15" t="s">
        <v>50</v>
      </c>
      <c r="AG67" s="16"/>
      <c r="AH67" s="15" t="s">
        <v>50</v>
      </c>
      <c r="AI67" s="15" t="s">
        <v>50</v>
      </c>
      <c r="AJ67" s="16"/>
      <c r="AK67" s="15" t="s">
        <v>50</v>
      </c>
      <c r="AL67" s="15" t="s">
        <v>50</v>
      </c>
      <c r="AM67" s="16"/>
      <c r="AN67" s="15" t="s">
        <v>50</v>
      </c>
      <c r="AO67" s="15" t="s">
        <v>50</v>
      </c>
      <c r="AP67" s="16"/>
      <c r="AQ67" s="16">
        <f>Y67</f>
        <v>1</v>
      </c>
      <c r="AR67" s="16">
        <f>Z67</f>
        <v>0</v>
      </c>
      <c r="AS67" s="27"/>
      <c r="AT67" s="16"/>
      <c r="AU67" s="16" t="s">
        <v>57</v>
      </c>
      <c r="AV67" s="16"/>
    </row>
    <row r="68" spans="1:48" s="29" customFormat="1" ht="197.25" customHeight="1" x14ac:dyDescent="0.25">
      <c r="A68" s="48" t="s">
        <v>222</v>
      </c>
      <c r="B68" s="10" t="s">
        <v>50</v>
      </c>
      <c r="C68" s="10" t="s">
        <v>50</v>
      </c>
      <c r="D68" s="10" t="s">
        <v>50</v>
      </c>
      <c r="E68" s="10" t="s">
        <v>95</v>
      </c>
      <c r="F68" s="12" t="s">
        <v>223</v>
      </c>
      <c r="G68" s="6" t="s">
        <v>50</v>
      </c>
      <c r="H68" s="6" t="s">
        <v>50</v>
      </c>
      <c r="I68" s="6" t="s">
        <v>50</v>
      </c>
      <c r="J68" s="6" t="s">
        <v>50</v>
      </c>
      <c r="K68" s="6" t="s">
        <v>50</v>
      </c>
      <c r="L68" s="6" t="s">
        <v>50</v>
      </c>
      <c r="M68" s="6" t="s">
        <v>50</v>
      </c>
      <c r="N68" s="6" t="s">
        <v>50</v>
      </c>
      <c r="O68" s="10"/>
      <c r="P68" s="8">
        <v>1</v>
      </c>
      <c r="Q68" s="11">
        <v>1</v>
      </c>
      <c r="R68" s="12" t="s">
        <v>224</v>
      </c>
      <c r="S68" s="6" t="s">
        <v>50</v>
      </c>
      <c r="T68" s="6" t="s">
        <v>50</v>
      </c>
      <c r="U68" s="10"/>
      <c r="V68" s="6" t="s">
        <v>50</v>
      </c>
      <c r="W68" s="6" t="s">
        <v>50</v>
      </c>
      <c r="X68" s="10"/>
      <c r="Y68" s="6" t="s">
        <v>50</v>
      </c>
      <c r="Z68" s="6" t="s">
        <v>50</v>
      </c>
      <c r="AA68" s="10"/>
      <c r="AB68" s="8">
        <v>1</v>
      </c>
      <c r="AC68" s="11"/>
      <c r="AD68" s="10"/>
      <c r="AE68" s="6" t="s">
        <v>50</v>
      </c>
      <c r="AF68" s="6" t="s">
        <v>50</v>
      </c>
      <c r="AG68" s="10"/>
      <c r="AH68" s="6" t="s">
        <v>50</v>
      </c>
      <c r="AI68" s="6" t="s">
        <v>50</v>
      </c>
      <c r="AJ68" s="10"/>
      <c r="AK68" s="6" t="s">
        <v>50</v>
      </c>
      <c r="AL68" s="6" t="s">
        <v>50</v>
      </c>
      <c r="AM68" s="10"/>
      <c r="AN68" s="8">
        <v>1</v>
      </c>
      <c r="AO68" s="11"/>
      <c r="AP68" s="10"/>
      <c r="AQ68" s="8">
        <f>P68+AB68+AN68</f>
        <v>3</v>
      </c>
      <c r="AR68" s="11">
        <f>Q68+AC68+AO68</f>
        <v>1</v>
      </c>
      <c r="AS68" s="25"/>
      <c r="AT68" s="6"/>
      <c r="AU68" s="10" t="s">
        <v>57</v>
      </c>
      <c r="AV68" s="10"/>
    </row>
    <row r="69" spans="1:48" s="29" customFormat="1" ht="15.75" x14ac:dyDescent="0.25">
      <c r="A69" s="125" t="s">
        <v>225</v>
      </c>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0"/>
    </row>
    <row r="70" spans="1:48" s="29" customFormat="1" ht="45" x14ac:dyDescent="0.25">
      <c r="A70" s="108" t="s">
        <v>226</v>
      </c>
      <c r="B70" s="29" t="s">
        <v>50</v>
      </c>
      <c r="C70" s="29" t="s">
        <v>227</v>
      </c>
      <c r="D70" s="29" t="s">
        <v>50</v>
      </c>
      <c r="E70" s="29" t="s">
        <v>50</v>
      </c>
      <c r="F70" s="108"/>
      <c r="G70" s="37" t="s">
        <v>50</v>
      </c>
      <c r="H70" s="37" t="s">
        <v>50</v>
      </c>
      <c r="I70" s="108"/>
      <c r="J70" s="37" t="s">
        <v>50</v>
      </c>
      <c r="K70" s="37" t="s">
        <v>50</v>
      </c>
      <c r="L70" s="108"/>
      <c r="M70" s="37" t="s">
        <v>50</v>
      </c>
      <c r="N70" s="37" t="s">
        <v>50</v>
      </c>
      <c r="O70" s="108"/>
      <c r="P70" s="37" t="s">
        <v>50</v>
      </c>
      <c r="Q70" s="37" t="s">
        <v>50</v>
      </c>
      <c r="R70" s="108"/>
      <c r="S70" s="37" t="s">
        <v>50</v>
      </c>
      <c r="T70" s="37" t="s">
        <v>50</v>
      </c>
      <c r="U70" s="108"/>
      <c r="V70" s="37" t="s">
        <v>50</v>
      </c>
      <c r="W70" s="37" t="s">
        <v>50</v>
      </c>
      <c r="X70" s="108"/>
      <c r="Y70" s="37" t="s">
        <v>50</v>
      </c>
      <c r="Z70" s="37" t="s">
        <v>50</v>
      </c>
      <c r="AA70" s="108"/>
      <c r="AB70" s="37" t="s">
        <v>50</v>
      </c>
      <c r="AC70" s="37" t="s">
        <v>50</v>
      </c>
      <c r="AD70" s="108"/>
      <c r="AE70" s="97">
        <v>1</v>
      </c>
      <c r="AF70" s="98"/>
      <c r="AG70" s="108"/>
      <c r="AH70" s="97">
        <v>1</v>
      </c>
      <c r="AI70" s="98"/>
      <c r="AJ70" s="108"/>
      <c r="AK70" s="97">
        <v>1</v>
      </c>
      <c r="AL70" s="98"/>
      <c r="AM70" s="108"/>
      <c r="AN70" s="37" t="s">
        <v>50</v>
      </c>
      <c r="AO70" s="37" t="s">
        <v>50</v>
      </c>
      <c r="AP70" s="108"/>
      <c r="AQ70" s="97">
        <f>AK70+AE70+AH70</f>
        <v>3</v>
      </c>
      <c r="AR70" s="98">
        <f>AL70</f>
        <v>0</v>
      </c>
      <c r="AS70" s="108"/>
      <c r="AT70" s="108"/>
      <c r="AU70" s="29" t="s">
        <v>52</v>
      </c>
    </row>
    <row r="71" spans="1:48" s="30" customFormat="1" ht="95.25" customHeight="1" x14ac:dyDescent="0.25">
      <c r="A71" s="81" t="s">
        <v>228</v>
      </c>
      <c r="B71" s="30" t="s">
        <v>50</v>
      </c>
      <c r="C71" s="30" t="s">
        <v>50</v>
      </c>
      <c r="D71" s="30" t="s">
        <v>229</v>
      </c>
      <c r="E71" s="30" t="s">
        <v>50</v>
      </c>
      <c r="F71" s="81"/>
      <c r="G71" s="82" t="s">
        <v>50</v>
      </c>
      <c r="H71" s="82" t="s">
        <v>50</v>
      </c>
      <c r="I71" s="81"/>
      <c r="J71" s="82" t="s">
        <v>50</v>
      </c>
      <c r="K71" s="82" t="s">
        <v>50</v>
      </c>
      <c r="L71" s="81"/>
      <c r="M71" s="82" t="s">
        <v>50</v>
      </c>
      <c r="N71" s="82" t="s">
        <v>50</v>
      </c>
      <c r="O71" s="81"/>
      <c r="P71" s="82" t="s">
        <v>50</v>
      </c>
      <c r="Q71" s="82" t="s">
        <v>50</v>
      </c>
      <c r="R71" s="81"/>
      <c r="S71" s="82" t="s">
        <v>50</v>
      </c>
      <c r="T71" s="82" t="s">
        <v>50</v>
      </c>
      <c r="U71" s="81"/>
      <c r="V71" s="82" t="s">
        <v>50</v>
      </c>
      <c r="W71" s="82" t="s">
        <v>50</v>
      </c>
      <c r="X71" s="81"/>
      <c r="Y71" s="82" t="s">
        <v>50</v>
      </c>
      <c r="Z71" s="82" t="s">
        <v>50</v>
      </c>
      <c r="AA71" s="81"/>
      <c r="AB71" s="82" t="s">
        <v>50</v>
      </c>
      <c r="AC71" s="82" t="s">
        <v>50</v>
      </c>
      <c r="AD71" s="81"/>
      <c r="AE71" s="78">
        <v>1</v>
      </c>
      <c r="AF71" s="77"/>
      <c r="AG71" s="81"/>
      <c r="AH71" s="78">
        <v>1</v>
      </c>
      <c r="AI71" s="100"/>
      <c r="AJ71" s="81"/>
      <c r="AK71" s="78">
        <v>1</v>
      </c>
      <c r="AL71" s="82"/>
      <c r="AM71" s="81"/>
      <c r="AN71" s="82" t="s">
        <v>50</v>
      </c>
      <c r="AO71" s="82" t="s">
        <v>50</v>
      </c>
      <c r="AP71" s="81"/>
      <c r="AQ71" s="30">
        <f>AK71+AH71+AE71</f>
        <v>3</v>
      </c>
      <c r="AR71" s="98">
        <f>AL71</f>
        <v>0</v>
      </c>
      <c r="AS71" s="81"/>
      <c r="AT71" s="81"/>
    </row>
    <row r="72" spans="1:48" s="16" customFormat="1" ht="16.5" thickBot="1" x14ac:dyDescent="0.3">
      <c r="A72" s="125" t="s">
        <v>230</v>
      </c>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8" s="10" customFormat="1" ht="83.25" customHeight="1" x14ac:dyDescent="0.25">
      <c r="A73" s="48" t="s">
        <v>231</v>
      </c>
      <c r="B73" s="10" t="s">
        <v>50</v>
      </c>
      <c r="C73" s="10" t="s">
        <v>50</v>
      </c>
      <c r="D73" s="10" t="s">
        <v>50</v>
      </c>
      <c r="E73" s="10" t="s">
        <v>59</v>
      </c>
      <c r="F73" s="12" t="s">
        <v>232</v>
      </c>
      <c r="G73" s="10">
        <v>1</v>
      </c>
      <c r="H73" s="10">
        <v>1</v>
      </c>
      <c r="I73" s="99" t="s">
        <v>233</v>
      </c>
      <c r="J73" s="10">
        <v>1</v>
      </c>
      <c r="K73" s="10">
        <v>1</v>
      </c>
      <c r="L73" s="6" t="s">
        <v>234</v>
      </c>
      <c r="M73" s="10">
        <v>1</v>
      </c>
      <c r="N73" s="10">
        <v>1</v>
      </c>
      <c r="O73" s="6" t="s">
        <v>235</v>
      </c>
      <c r="P73" s="10">
        <v>1</v>
      </c>
      <c r="Q73" s="10">
        <v>1</v>
      </c>
      <c r="R73" s="6" t="s">
        <v>236</v>
      </c>
      <c r="S73" s="10">
        <v>1</v>
      </c>
      <c r="T73" s="10">
        <v>1</v>
      </c>
      <c r="U73" s="6" t="s">
        <v>237</v>
      </c>
      <c r="V73" s="8">
        <v>1</v>
      </c>
      <c r="W73" s="11">
        <v>1</v>
      </c>
      <c r="X73" s="12" t="s">
        <v>238</v>
      </c>
      <c r="Y73" s="8">
        <v>1</v>
      </c>
      <c r="Z73" s="11"/>
      <c r="AA73" s="12"/>
      <c r="AB73" s="10">
        <v>1</v>
      </c>
      <c r="AC73" s="11"/>
      <c r="AD73" s="12"/>
      <c r="AE73" s="10">
        <v>1</v>
      </c>
      <c r="AG73" s="12"/>
      <c r="AH73" s="10">
        <v>1</v>
      </c>
      <c r="AJ73" s="12"/>
      <c r="AK73" s="10">
        <v>1</v>
      </c>
      <c r="AM73" s="12"/>
      <c r="AN73" s="10">
        <v>1</v>
      </c>
      <c r="AP73" s="12"/>
      <c r="AQ73" s="10">
        <f>G73+J73+M73+P73+S73+V73+Y73+AB73+AE73+AH73+AK73+AN73</f>
        <v>12</v>
      </c>
      <c r="AR73" s="10">
        <f>H73+K73+N73+Q73+T73+W73+Z73+AC73+AF73+AI73+AL73+AO73</f>
        <v>6</v>
      </c>
      <c r="AS73" s="25"/>
      <c r="AU73" s="10" t="s">
        <v>239</v>
      </c>
    </row>
    <row r="74" spans="1:48" s="29" customFormat="1" ht="361.5" customHeight="1" x14ac:dyDescent="0.25">
      <c r="A74" s="48" t="s">
        <v>240</v>
      </c>
      <c r="B74" s="10" t="s">
        <v>50</v>
      </c>
      <c r="C74" s="10" t="s">
        <v>50</v>
      </c>
      <c r="D74" s="10" t="s">
        <v>241</v>
      </c>
      <c r="E74" s="10" t="s">
        <v>50</v>
      </c>
      <c r="F74" s="12" t="s">
        <v>242</v>
      </c>
      <c r="G74" s="6" t="s">
        <v>50</v>
      </c>
      <c r="H74" s="6" t="s">
        <v>50</v>
      </c>
      <c r="I74" s="15" t="s">
        <v>50</v>
      </c>
      <c r="J74" s="6" t="s">
        <v>50</v>
      </c>
      <c r="K74" s="6" t="s">
        <v>50</v>
      </c>
      <c r="L74" s="6" t="s">
        <v>50</v>
      </c>
      <c r="M74" s="6" t="s">
        <v>50</v>
      </c>
      <c r="N74" s="6" t="s">
        <v>50</v>
      </c>
      <c r="O74" s="13"/>
      <c r="P74" s="8">
        <v>1</v>
      </c>
      <c r="Q74" s="11">
        <v>1</v>
      </c>
      <c r="R74" s="15" t="s">
        <v>302</v>
      </c>
      <c r="S74" s="6" t="s">
        <v>50</v>
      </c>
      <c r="T74" s="6" t="s">
        <v>50</v>
      </c>
      <c r="U74" s="13"/>
      <c r="V74" s="6" t="s">
        <v>50</v>
      </c>
      <c r="W74" s="6" t="s">
        <v>50</v>
      </c>
      <c r="X74" s="18"/>
      <c r="Y74" s="6" t="s">
        <v>50</v>
      </c>
      <c r="Z74" s="6" t="s">
        <v>50</v>
      </c>
      <c r="AA74" s="13"/>
      <c r="AB74" s="6" t="s">
        <v>50</v>
      </c>
      <c r="AC74" s="6" t="s">
        <v>50</v>
      </c>
      <c r="AD74" s="13"/>
      <c r="AE74" s="6" t="s">
        <v>50</v>
      </c>
      <c r="AF74" s="6" t="s">
        <v>50</v>
      </c>
      <c r="AG74" s="13"/>
      <c r="AH74" s="8">
        <v>1</v>
      </c>
      <c r="AI74" s="11"/>
      <c r="AJ74" s="18"/>
      <c r="AK74" s="6" t="s">
        <v>50</v>
      </c>
      <c r="AL74" s="6" t="s">
        <v>50</v>
      </c>
      <c r="AM74" s="13"/>
      <c r="AN74" s="6" t="s">
        <v>50</v>
      </c>
      <c r="AO74" s="6" t="s">
        <v>50</v>
      </c>
      <c r="AP74" s="18"/>
      <c r="AQ74" s="8">
        <f>+P74+AH74</f>
        <v>2</v>
      </c>
      <c r="AR74" s="11">
        <f>+Q74+AI74</f>
        <v>1</v>
      </c>
      <c r="AS74" s="10"/>
      <c r="AT74" s="10"/>
      <c r="AU74" s="50" t="s">
        <v>74</v>
      </c>
      <c r="AV74" s="10"/>
    </row>
    <row r="75" spans="1:48" s="10" customFormat="1" ht="391.5" customHeight="1" x14ac:dyDescent="0.25">
      <c r="A75" s="48" t="s">
        <v>243</v>
      </c>
      <c r="B75" s="10" t="s">
        <v>50</v>
      </c>
      <c r="C75" s="10" t="s">
        <v>50</v>
      </c>
      <c r="D75" s="10" t="s">
        <v>241</v>
      </c>
      <c r="E75" s="10" t="s">
        <v>50</v>
      </c>
      <c r="F75" s="12" t="s">
        <v>242</v>
      </c>
      <c r="G75" s="6" t="s">
        <v>50</v>
      </c>
      <c r="H75" s="6" t="s">
        <v>50</v>
      </c>
      <c r="I75" s="15" t="s">
        <v>50</v>
      </c>
      <c r="J75" s="6" t="s">
        <v>50</v>
      </c>
      <c r="K75" s="6" t="s">
        <v>50</v>
      </c>
      <c r="L75" s="6" t="s">
        <v>50</v>
      </c>
      <c r="M75" s="6" t="s">
        <v>50</v>
      </c>
      <c r="N75" s="6" t="s">
        <v>50</v>
      </c>
      <c r="O75" s="13"/>
      <c r="P75" s="8">
        <v>1</v>
      </c>
      <c r="Q75" s="11">
        <v>1</v>
      </c>
      <c r="R75" s="15" t="s">
        <v>313</v>
      </c>
      <c r="S75" s="6" t="s">
        <v>50</v>
      </c>
      <c r="T75" s="6" t="s">
        <v>50</v>
      </c>
      <c r="U75" s="13"/>
      <c r="V75" s="6" t="s">
        <v>50</v>
      </c>
      <c r="W75" s="6" t="s">
        <v>50</v>
      </c>
      <c r="X75" s="18"/>
      <c r="Y75" s="6" t="s">
        <v>50</v>
      </c>
      <c r="Z75" s="6" t="s">
        <v>50</v>
      </c>
      <c r="AA75" s="13"/>
      <c r="AB75" s="6" t="s">
        <v>50</v>
      </c>
      <c r="AC75" s="6" t="s">
        <v>50</v>
      </c>
      <c r="AD75" s="13"/>
      <c r="AE75" s="6" t="s">
        <v>50</v>
      </c>
      <c r="AF75" s="6" t="s">
        <v>50</v>
      </c>
      <c r="AG75" s="13"/>
      <c r="AH75" s="8">
        <v>1</v>
      </c>
      <c r="AI75" s="11"/>
      <c r="AJ75" s="18"/>
      <c r="AK75" s="6" t="s">
        <v>50</v>
      </c>
      <c r="AL75" s="6" t="s">
        <v>50</v>
      </c>
      <c r="AM75" s="13"/>
      <c r="AN75" s="6" t="s">
        <v>50</v>
      </c>
      <c r="AO75" s="6" t="s">
        <v>50</v>
      </c>
      <c r="AP75" s="18"/>
      <c r="AQ75" s="8">
        <f>+P75+AH75</f>
        <v>2</v>
      </c>
      <c r="AR75" s="11">
        <f>+AI75+Q75</f>
        <v>1</v>
      </c>
      <c r="AU75" s="50" t="s">
        <v>74</v>
      </c>
    </row>
    <row r="76" spans="1:48" s="30" customFormat="1" ht="79.5" customHeight="1" x14ac:dyDescent="0.25">
      <c r="A76" s="80" t="s">
        <v>244</v>
      </c>
      <c r="B76" s="30" t="s">
        <v>50</v>
      </c>
      <c r="C76" s="30" t="s">
        <v>50</v>
      </c>
      <c r="D76" s="30" t="s">
        <v>241</v>
      </c>
      <c r="E76" s="30" t="s">
        <v>50</v>
      </c>
      <c r="F76" s="79" t="s">
        <v>245</v>
      </c>
      <c r="G76" s="82" t="s">
        <v>50</v>
      </c>
      <c r="H76" s="82" t="s">
        <v>50</v>
      </c>
      <c r="I76" s="82" t="s">
        <v>50</v>
      </c>
      <c r="J76" s="82" t="s">
        <v>50</v>
      </c>
      <c r="K76" s="82" t="s">
        <v>50</v>
      </c>
      <c r="L76" s="82" t="s">
        <v>50</v>
      </c>
      <c r="M76" s="82" t="s">
        <v>50</v>
      </c>
      <c r="N76" s="82" t="s">
        <v>50</v>
      </c>
      <c r="O76" s="105"/>
      <c r="P76" s="82" t="s">
        <v>50</v>
      </c>
      <c r="Q76" s="82" t="s">
        <v>50</v>
      </c>
      <c r="R76" s="105"/>
      <c r="S76" s="82" t="s">
        <v>50</v>
      </c>
      <c r="T76" s="82" t="s">
        <v>50</v>
      </c>
      <c r="U76" s="105"/>
      <c r="V76" s="82" t="s">
        <v>50</v>
      </c>
      <c r="W76" s="82" t="s">
        <v>50</v>
      </c>
      <c r="X76" s="79"/>
      <c r="Y76" s="82" t="s">
        <v>50</v>
      </c>
      <c r="Z76" s="82" t="s">
        <v>50</v>
      </c>
      <c r="AA76" s="82"/>
      <c r="AB76" s="101">
        <v>1</v>
      </c>
      <c r="AC76" s="100"/>
      <c r="AD76" s="105"/>
      <c r="AE76" s="82" t="s">
        <v>50</v>
      </c>
      <c r="AF76" s="82" t="s">
        <v>50</v>
      </c>
      <c r="AG76" s="105"/>
      <c r="AH76" s="82" t="s">
        <v>50</v>
      </c>
      <c r="AI76" s="82" t="s">
        <v>50</v>
      </c>
      <c r="AJ76" s="106"/>
      <c r="AK76" s="82" t="s">
        <v>50</v>
      </c>
      <c r="AL76" s="82" t="s">
        <v>50</v>
      </c>
      <c r="AM76" s="105"/>
      <c r="AN76" s="82" t="s">
        <v>50</v>
      </c>
      <c r="AO76" s="82" t="s">
        <v>50</v>
      </c>
      <c r="AP76" s="106"/>
      <c r="AQ76" s="30">
        <f>AB76</f>
        <v>1</v>
      </c>
      <c r="AR76" s="30" t="str">
        <f>Z76</f>
        <v>N/A</v>
      </c>
      <c r="AU76" s="75" t="s">
        <v>74</v>
      </c>
    </row>
    <row r="77" spans="1:48" s="10" customFormat="1" ht="27.75" customHeight="1" x14ac:dyDescent="0.25">
      <c r="A77" s="48" t="s">
        <v>246</v>
      </c>
      <c r="B77" s="10" t="s">
        <v>50</v>
      </c>
      <c r="C77" s="10" t="s">
        <v>50</v>
      </c>
      <c r="D77" s="10" t="s">
        <v>241</v>
      </c>
      <c r="E77" s="10" t="s">
        <v>50</v>
      </c>
      <c r="F77" s="12" t="s">
        <v>247</v>
      </c>
      <c r="G77" s="6" t="s">
        <v>50</v>
      </c>
      <c r="H77" s="6" t="s">
        <v>50</v>
      </c>
      <c r="I77" s="6" t="s">
        <v>50</v>
      </c>
      <c r="J77" s="6" t="s">
        <v>50</v>
      </c>
      <c r="K77" s="6" t="s">
        <v>50</v>
      </c>
      <c r="L77" s="6" t="s">
        <v>50</v>
      </c>
      <c r="M77" s="6" t="s">
        <v>50</v>
      </c>
      <c r="N77" s="6" t="s">
        <v>50</v>
      </c>
      <c r="O77" s="13"/>
      <c r="P77" s="6" t="s">
        <v>50</v>
      </c>
      <c r="Q77" s="6" t="s">
        <v>50</v>
      </c>
      <c r="R77" s="13"/>
      <c r="S77" s="6" t="s">
        <v>50</v>
      </c>
      <c r="T77" s="6" t="s">
        <v>50</v>
      </c>
      <c r="U77" s="13"/>
      <c r="V77" s="6" t="s">
        <v>50</v>
      </c>
      <c r="W77" s="6" t="s">
        <v>50</v>
      </c>
      <c r="X77" s="18"/>
      <c r="Y77" s="6" t="s">
        <v>50</v>
      </c>
      <c r="Z77" s="6" t="s">
        <v>50</v>
      </c>
      <c r="AA77" s="13"/>
      <c r="AB77" s="10">
        <v>1</v>
      </c>
      <c r="AD77" s="13"/>
      <c r="AE77" s="6" t="s">
        <v>50</v>
      </c>
      <c r="AF77" s="6" t="s">
        <v>50</v>
      </c>
      <c r="AG77" s="13"/>
      <c r="AH77" s="6" t="s">
        <v>50</v>
      </c>
      <c r="AI77" s="6" t="s">
        <v>50</v>
      </c>
      <c r="AJ77" s="18"/>
      <c r="AK77" s="6" t="s">
        <v>50</v>
      </c>
      <c r="AL77" s="6" t="s">
        <v>50</v>
      </c>
      <c r="AM77" s="13"/>
      <c r="AN77" s="6" t="s">
        <v>50</v>
      </c>
      <c r="AO77" s="6" t="s">
        <v>50</v>
      </c>
      <c r="AP77" s="18"/>
      <c r="AQ77" s="10">
        <f t="shared" ref="AQ77:AR77" si="1">AB77</f>
        <v>1</v>
      </c>
      <c r="AR77" s="10">
        <f t="shared" si="1"/>
        <v>0</v>
      </c>
      <c r="AU77" s="50" t="s">
        <v>74</v>
      </c>
    </row>
    <row r="78" spans="1:48" s="10" customFormat="1" ht="102" customHeight="1" x14ac:dyDescent="0.25">
      <c r="A78" s="48" t="s">
        <v>248</v>
      </c>
      <c r="B78" s="10" t="s">
        <v>50</v>
      </c>
      <c r="C78" s="10" t="s">
        <v>249</v>
      </c>
      <c r="D78" s="10" t="s">
        <v>50</v>
      </c>
      <c r="E78" s="10" t="s">
        <v>50</v>
      </c>
      <c r="F78" s="12" t="s">
        <v>250</v>
      </c>
      <c r="G78" s="6" t="s">
        <v>50</v>
      </c>
      <c r="H78" s="6" t="s">
        <v>50</v>
      </c>
      <c r="I78" s="6" t="s">
        <v>50</v>
      </c>
      <c r="J78" s="6" t="s">
        <v>50</v>
      </c>
      <c r="K78" s="6" t="s">
        <v>50</v>
      </c>
      <c r="L78" s="6" t="s">
        <v>50</v>
      </c>
      <c r="M78" s="6" t="s">
        <v>50</v>
      </c>
      <c r="N78" s="6" t="s">
        <v>50</v>
      </c>
      <c r="O78" s="13"/>
      <c r="P78" s="10" t="s">
        <v>251</v>
      </c>
      <c r="Q78" s="10" t="s">
        <v>252</v>
      </c>
      <c r="R78" s="13"/>
      <c r="S78" s="10">
        <v>1</v>
      </c>
      <c r="T78" s="10">
        <v>1</v>
      </c>
      <c r="U78" s="6" t="s">
        <v>253</v>
      </c>
      <c r="V78" s="10" t="s">
        <v>50</v>
      </c>
      <c r="W78" s="10" t="s">
        <v>50</v>
      </c>
      <c r="X78" s="18"/>
      <c r="Y78" s="10" t="s">
        <v>50</v>
      </c>
      <c r="Z78" s="10" t="s">
        <v>50</v>
      </c>
      <c r="AA78" s="13"/>
      <c r="AB78" s="10" t="s">
        <v>50</v>
      </c>
      <c r="AC78" s="10" t="s">
        <v>50</v>
      </c>
      <c r="AD78" s="13"/>
      <c r="AE78" s="10" t="s">
        <v>50</v>
      </c>
      <c r="AF78" s="10" t="s">
        <v>50</v>
      </c>
      <c r="AG78" s="13"/>
      <c r="AH78" s="6" t="s">
        <v>50</v>
      </c>
      <c r="AI78" s="6" t="s">
        <v>50</v>
      </c>
      <c r="AJ78" s="18"/>
      <c r="AK78" s="10" t="s">
        <v>50</v>
      </c>
      <c r="AL78" s="10" t="s">
        <v>50</v>
      </c>
      <c r="AM78" s="13"/>
      <c r="AN78" s="6" t="s">
        <v>50</v>
      </c>
      <c r="AO78" s="6" t="s">
        <v>50</v>
      </c>
      <c r="AP78" s="18"/>
      <c r="AQ78" s="10">
        <f>S78</f>
        <v>1</v>
      </c>
      <c r="AR78" s="10" t="str">
        <f>Q78</f>
        <v>NA</v>
      </c>
      <c r="AT78" s="12"/>
      <c r="AU78" s="50" t="s">
        <v>173</v>
      </c>
    </row>
    <row r="79" spans="1:48" s="30" customFormat="1" ht="131.25" customHeight="1" x14ac:dyDescent="0.25">
      <c r="A79" s="48" t="s">
        <v>254</v>
      </c>
      <c r="B79" s="10" t="s">
        <v>50</v>
      </c>
      <c r="C79" s="10" t="s">
        <v>255</v>
      </c>
      <c r="D79" s="10" t="s">
        <v>50</v>
      </c>
      <c r="E79" s="10" t="s">
        <v>50</v>
      </c>
      <c r="F79" s="12" t="s">
        <v>250</v>
      </c>
      <c r="G79" s="6" t="s">
        <v>50</v>
      </c>
      <c r="H79" s="6" t="s">
        <v>50</v>
      </c>
      <c r="I79" s="6" t="s">
        <v>50</v>
      </c>
      <c r="J79" s="6" t="s">
        <v>50</v>
      </c>
      <c r="K79" s="6" t="s">
        <v>50</v>
      </c>
      <c r="L79" s="6" t="s">
        <v>50</v>
      </c>
      <c r="M79" s="10">
        <v>1</v>
      </c>
      <c r="N79" s="10">
        <v>1</v>
      </c>
      <c r="O79" s="6" t="s">
        <v>256</v>
      </c>
      <c r="P79" s="10">
        <v>1</v>
      </c>
      <c r="Q79" s="10">
        <v>1</v>
      </c>
      <c r="R79" s="6" t="s">
        <v>256</v>
      </c>
      <c r="S79" s="10" t="s">
        <v>50</v>
      </c>
      <c r="T79" s="10" t="s">
        <v>50</v>
      </c>
      <c r="U79" s="13"/>
      <c r="V79" s="10" t="s">
        <v>50</v>
      </c>
      <c r="W79" s="10" t="s">
        <v>50</v>
      </c>
      <c r="X79" s="18"/>
      <c r="Y79" s="10" t="s">
        <v>50</v>
      </c>
      <c r="Z79" s="10" t="s">
        <v>50</v>
      </c>
      <c r="AA79" s="13"/>
      <c r="AB79" s="10" t="s">
        <v>50</v>
      </c>
      <c r="AC79" s="10" t="s">
        <v>50</v>
      </c>
      <c r="AD79" s="13"/>
      <c r="AE79" s="10" t="s">
        <v>50</v>
      </c>
      <c r="AF79" s="10" t="s">
        <v>50</v>
      </c>
      <c r="AG79" s="13"/>
      <c r="AH79" s="10" t="s">
        <v>50</v>
      </c>
      <c r="AI79" s="10" t="s">
        <v>50</v>
      </c>
      <c r="AJ79" s="18"/>
      <c r="AK79" s="10" t="s">
        <v>50</v>
      </c>
      <c r="AL79" s="10" t="s">
        <v>50</v>
      </c>
      <c r="AM79" s="10"/>
      <c r="AN79" s="10" t="s">
        <v>50</v>
      </c>
      <c r="AO79" s="10" t="s">
        <v>50</v>
      </c>
      <c r="AP79" s="18"/>
      <c r="AQ79" s="10">
        <f>P79+M79</f>
        <v>2</v>
      </c>
      <c r="AR79" s="10">
        <f>N79+Q79</f>
        <v>2</v>
      </c>
      <c r="AS79" s="10"/>
      <c r="AT79" s="12"/>
      <c r="AU79" s="50" t="s">
        <v>173</v>
      </c>
    </row>
    <row r="80" spans="1:48" s="43" customFormat="1" ht="90.75" thickBot="1" x14ac:dyDescent="0.25">
      <c r="A80" s="48" t="s">
        <v>257</v>
      </c>
      <c r="B80" s="10" t="s">
        <v>38</v>
      </c>
      <c r="C80" s="10" t="s">
        <v>38</v>
      </c>
      <c r="D80" s="10" t="s">
        <v>38</v>
      </c>
      <c r="E80" s="10" t="s">
        <v>38</v>
      </c>
      <c r="F80" s="12" t="s">
        <v>258</v>
      </c>
      <c r="G80" s="6" t="s">
        <v>50</v>
      </c>
      <c r="H80" s="6" t="s">
        <v>50</v>
      </c>
      <c r="I80" s="6" t="s">
        <v>50</v>
      </c>
      <c r="J80" s="6" t="s">
        <v>50</v>
      </c>
      <c r="K80" s="6" t="s">
        <v>50</v>
      </c>
      <c r="L80" s="6" t="s">
        <v>50</v>
      </c>
      <c r="M80" s="6" t="s">
        <v>50</v>
      </c>
      <c r="N80" s="6" t="s">
        <v>50</v>
      </c>
      <c r="O80" s="12"/>
      <c r="P80" s="10">
        <v>19</v>
      </c>
      <c r="Q80" s="10">
        <v>19</v>
      </c>
      <c r="R80" s="10" t="s">
        <v>303</v>
      </c>
      <c r="S80" s="6" t="s">
        <v>50</v>
      </c>
      <c r="T80" s="6" t="s">
        <v>50</v>
      </c>
      <c r="U80" s="10"/>
      <c r="V80" s="6" t="s">
        <v>50</v>
      </c>
      <c r="W80" s="6" t="s">
        <v>50</v>
      </c>
      <c r="X80" s="10"/>
      <c r="Y80" s="6" t="s">
        <v>50</v>
      </c>
      <c r="Z80" s="6" t="s">
        <v>50</v>
      </c>
      <c r="AA80" s="10"/>
      <c r="AB80" s="6" t="s">
        <v>50</v>
      </c>
      <c r="AC80" s="6" t="s">
        <v>50</v>
      </c>
      <c r="AD80" s="10"/>
      <c r="AE80" s="6" t="s">
        <v>50</v>
      </c>
      <c r="AF80" s="6" t="s">
        <v>50</v>
      </c>
      <c r="AG80" s="10"/>
      <c r="AH80" s="10">
        <v>19</v>
      </c>
      <c r="AI80" s="10"/>
      <c r="AJ80" s="10"/>
      <c r="AK80" s="6" t="s">
        <v>50</v>
      </c>
      <c r="AL80" s="6" t="s">
        <v>50</v>
      </c>
      <c r="AM80" s="10"/>
      <c r="AN80" s="6" t="s">
        <v>50</v>
      </c>
      <c r="AO80" s="6" t="s">
        <v>50</v>
      </c>
      <c r="AP80" s="10"/>
      <c r="AQ80" s="10">
        <f>+P80+AH80</f>
        <v>38</v>
      </c>
      <c r="AR80" s="10">
        <f>+Q80+AI80</f>
        <v>19</v>
      </c>
      <c r="AS80" s="25"/>
      <c r="AT80" s="10"/>
      <c r="AU80" s="10" t="s">
        <v>62</v>
      </c>
    </row>
    <row r="81" spans="1:48" s="63" customFormat="1" ht="107.25" customHeight="1" thickBot="1" x14ac:dyDescent="0.25">
      <c r="A81" s="26" t="s">
        <v>259</v>
      </c>
      <c r="B81" s="10" t="s">
        <v>54</v>
      </c>
      <c r="C81" s="10" t="s">
        <v>50</v>
      </c>
      <c r="D81" s="10" t="s">
        <v>50</v>
      </c>
      <c r="E81" s="10" t="s">
        <v>50</v>
      </c>
      <c r="F81" s="12" t="s">
        <v>260</v>
      </c>
      <c r="G81" s="6" t="s">
        <v>50</v>
      </c>
      <c r="H81" s="6" t="s">
        <v>50</v>
      </c>
      <c r="I81" s="6" t="s">
        <v>50</v>
      </c>
      <c r="J81" s="6" t="s">
        <v>50</v>
      </c>
      <c r="K81" s="10" t="s">
        <v>50</v>
      </c>
      <c r="L81" s="6" t="s">
        <v>50</v>
      </c>
      <c r="M81" s="10" t="s">
        <v>50</v>
      </c>
      <c r="N81" s="10" t="s">
        <v>50</v>
      </c>
      <c r="O81" s="10"/>
      <c r="P81" s="10" t="s">
        <v>50</v>
      </c>
      <c r="Q81" s="10" t="s">
        <v>50</v>
      </c>
      <c r="R81" s="10"/>
      <c r="S81" s="10" t="s">
        <v>50</v>
      </c>
      <c r="T81" s="10" t="s">
        <v>50</v>
      </c>
      <c r="U81" s="10"/>
      <c r="V81" s="10" t="s">
        <v>50</v>
      </c>
      <c r="W81" s="10" t="s">
        <v>50</v>
      </c>
      <c r="X81" s="10"/>
      <c r="Y81" s="10" t="s">
        <v>50</v>
      </c>
      <c r="Z81" s="10" t="s">
        <v>50</v>
      </c>
      <c r="AA81" s="10"/>
      <c r="AB81" s="10" t="s">
        <v>50</v>
      </c>
      <c r="AC81" s="10" t="s">
        <v>50</v>
      </c>
      <c r="AD81" s="10"/>
      <c r="AE81" s="10" t="s">
        <v>50</v>
      </c>
      <c r="AF81" s="10" t="s">
        <v>50</v>
      </c>
      <c r="AG81" s="10"/>
      <c r="AH81" s="6" t="s">
        <v>50</v>
      </c>
      <c r="AI81" s="6" t="s">
        <v>50</v>
      </c>
      <c r="AJ81" s="10"/>
      <c r="AK81" s="10">
        <v>1</v>
      </c>
      <c r="AL81" s="10"/>
      <c r="AM81" s="10"/>
      <c r="AN81" s="6" t="s">
        <v>50</v>
      </c>
      <c r="AO81" s="6" t="s">
        <v>50</v>
      </c>
      <c r="AP81" s="10"/>
      <c r="AQ81" s="10">
        <f>AK81</f>
        <v>1</v>
      </c>
      <c r="AR81" s="10">
        <f>AL81</f>
        <v>0</v>
      </c>
      <c r="AS81" s="7"/>
      <c r="AT81" s="10"/>
      <c r="AU81" s="19" t="s">
        <v>57</v>
      </c>
    </row>
    <row r="82" spans="1:48" s="107" customFormat="1" ht="127.5" customHeight="1" x14ac:dyDescent="0.2">
      <c r="A82" s="80" t="s">
        <v>261</v>
      </c>
      <c r="B82" s="30" t="s">
        <v>99</v>
      </c>
      <c r="C82" s="30" t="s">
        <v>50</v>
      </c>
      <c r="D82" s="30" t="s">
        <v>50</v>
      </c>
      <c r="E82" s="30" t="s">
        <v>50</v>
      </c>
      <c r="F82" s="79" t="s">
        <v>262</v>
      </c>
      <c r="G82" s="82" t="s">
        <v>50</v>
      </c>
      <c r="H82" s="82" t="s">
        <v>50</v>
      </c>
      <c r="I82" s="82" t="s">
        <v>50</v>
      </c>
      <c r="J82" s="82" t="s">
        <v>50</v>
      </c>
      <c r="K82" s="82" t="s">
        <v>50</v>
      </c>
      <c r="L82" s="82" t="s">
        <v>50</v>
      </c>
      <c r="M82" s="82" t="s">
        <v>50</v>
      </c>
      <c r="N82" s="82" t="s">
        <v>50</v>
      </c>
      <c r="O82" s="30"/>
      <c r="P82" s="82" t="s">
        <v>50</v>
      </c>
      <c r="Q82" s="82" t="s">
        <v>50</v>
      </c>
      <c r="R82" s="30"/>
      <c r="S82" s="82" t="s">
        <v>50</v>
      </c>
      <c r="T82" s="82" t="s">
        <v>50</v>
      </c>
      <c r="U82" s="30"/>
      <c r="V82" s="82" t="s">
        <v>50</v>
      </c>
      <c r="W82" s="82" t="s">
        <v>50</v>
      </c>
      <c r="X82" s="79"/>
      <c r="Y82" s="82" t="s">
        <v>50</v>
      </c>
      <c r="Z82" s="82" t="s">
        <v>50</v>
      </c>
      <c r="AA82" s="30"/>
      <c r="AB82" s="101">
        <v>1</v>
      </c>
      <c r="AC82" s="100"/>
      <c r="AD82" s="30"/>
      <c r="AE82" s="82" t="s">
        <v>50</v>
      </c>
      <c r="AF82" s="82" t="s">
        <v>50</v>
      </c>
      <c r="AG82" s="30"/>
      <c r="AH82" s="82" t="s">
        <v>50</v>
      </c>
      <c r="AI82" s="82" t="s">
        <v>50</v>
      </c>
      <c r="AJ82" s="30"/>
      <c r="AK82" s="82" t="s">
        <v>50</v>
      </c>
      <c r="AL82" s="82" t="s">
        <v>50</v>
      </c>
      <c r="AM82" s="30"/>
      <c r="AN82" s="82" t="s">
        <v>50</v>
      </c>
      <c r="AO82" s="82" t="s">
        <v>50</v>
      </c>
      <c r="AP82" s="30"/>
      <c r="AQ82" s="30">
        <f>AB82</f>
        <v>1</v>
      </c>
      <c r="AR82" s="30" t="str">
        <f>W82</f>
        <v>N/A</v>
      </c>
      <c r="AS82" s="76"/>
      <c r="AT82" s="30"/>
      <c r="AU82" s="30" t="s">
        <v>57</v>
      </c>
    </row>
    <row r="83" spans="1:48" s="43" customFormat="1" ht="304.5" customHeight="1" x14ac:dyDescent="0.2">
      <c r="A83" s="53" t="s">
        <v>263</v>
      </c>
      <c r="B83" s="10" t="s">
        <v>50</v>
      </c>
      <c r="C83" s="10" t="s">
        <v>50</v>
      </c>
      <c r="D83" s="10" t="s">
        <v>264</v>
      </c>
      <c r="E83" s="10" t="s">
        <v>50</v>
      </c>
      <c r="F83" s="12" t="s">
        <v>265</v>
      </c>
      <c r="G83" s="6" t="s">
        <v>50</v>
      </c>
      <c r="H83" s="6" t="s">
        <v>50</v>
      </c>
      <c r="I83" s="6" t="s">
        <v>50</v>
      </c>
      <c r="J83" s="6" t="s">
        <v>50</v>
      </c>
      <c r="K83" s="6" t="s">
        <v>50</v>
      </c>
      <c r="L83" s="6" t="s">
        <v>50</v>
      </c>
      <c r="M83" s="6" t="s">
        <v>50</v>
      </c>
      <c r="N83" s="6" t="s">
        <v>50</v>
      </c>
      <c r="O83" s="10"/>
      <c r="P83" s="8">
        <v>1</v>
      </c>
      <c r="Q83" s="11">
        <v>1</v>
      </c>
      <c r="R83" s="10" t="s">
        <v>266</v>
      </c>
      <c r="S83" s="6" t="s">
        <v>50</v>
      </c>
      <c r="T83" s="6" t="s">
        <v>50</v>
      </c>
      <c r="U83" s="10"/>
      <c r="V83" s="6" t="s">
        <v>50</v>
      </c>
      <c r="W83" s="6" t="s">
        <v>50</v>
      </c>
      <c r="X83" s="12"/>
      <c r="Y83" s="6" t="s">
        <v>50</v>
      </c>
      <c r="Z83" s="6" t="s">
        <v>50</v>
      </c>
      <c r="AA83" s="10"/>
      <c r="AB83" s="10" t="s">
        <v>50</v>
      </c>
      <c r="AC83" s="10" t="s">
        <v>50</v>
      </c>
      <c r="AD83" s="10"/>
      <c r="AE83" s="10" t="s">
        <v>50</v>
      </c>
      <c r="AF83" s="10" t="s">
        <v>50</v>
      </c>
      <c r="AG83" s="10"/>
      <c r="AH83" s="6" t="s">
        <v>50</v>
      </c>
      <c r="AI83" s="6" t="s">
        <v>50</v>
      </c>
      <c r="AJ83" s="10"/>
      <c r="AK83" s="6" t="s">
        <v>50</v>
      </c>
      <c r="AL83" s="6" t="s">
        <v>50</v>
      </c>
      <c r="AM83" s="10"/>
      <c r="AN83" s="6" t="s">
        <v>50</v>
      </c>
      <c r="AO83" s="6" t="s">
        <v>50</v>
      </c>
      <c r="AP83" s="10"/>
      <c r="AQ83" s="8">
        <f>+P83</f>
        <v>1</v>
      </c>
      <c r="AR83" s="11">
        <f>+Q83</f>
        <v>1</v>
      </c>
      <c r="AS83" s="25"/>
      <c r="AT83" s="10"/>
      <c r="AU83" s="10" t="s">
        <v>267</v>
      </c>
    </row>
    <row r="84" spans="1:48" ht="135" x14ac:dyDescent="0.2">
      <c r="A84" s="48" t="s">
        <v>268</v>
      </c>
      <c r="B84" s="16" t="s">
        <v>38</v>
      </c>
      <c r="C84" s="16" t="s">
        <v>38</v>
      </c>
      <c r="D84" s="16" t="s">
        <v>38</v>
      </c>
      <c r="E84" s="16" t="s">
        <v>38</v>
      </c>
      <c r="F84" s="14" t="s">
        <v>269</v>
      </c>
      <c r="G84" s="15" t="s">
        <v>50</v>
      </c>
      <c r="H84" s="15" t="s">
        <v>50</v>
      </c>
      <c r="I84" s="6" t="s">
        <v>50</v>
      </c>
      <c r="J84" s="15" t="s">
        <v>50</v>
      </c>
      <c r="K84" s="15" t="s">
        <v>50</v>
      </c>
      <c r="L84" s="6" t="s">
        <v>50</v>
      </c>
      <c r="M84" s="16" t="s">
        <v>50</v>
      </c>
      <c r="N84" s="16" t="s">
        <v>50</v>
      </c>
      <c r="O84" s="16"/>
      <c r="P84" s="8">
        <v>1</v>
      </c>
      <c r="Q84" s="11">
        <v>1</v>
      </c>
      <c r="R84" s="16" t="s">
        <v>270</v>
      </c>
      <c r="S84" s="15" t="s">
        <v>50</v>
      </c>
      <c r="T84" s="15" t="s">
        <v>50</v>
      </c>
      <c r="U84" s="16"/>
      <c r="V84" s="15" t="s">
        <v>50</v>
      </c>
      <c r="W84" s="15" t="s">
        <v>50</v>
      </c>
      <c r="X84" s="14"/>
      <c r="Y84" s="15" t="s">
        <v>50</v>
      </c>
      <c r="Z84" s="15" t="s">
        <v>50</v>
      </c>
      <c r="AA84" s="16"/>
      <c r="AB84" s="15" t="s">
        <v>50</v>
      </c>
      <c r="AC84" s="15" t="s">
        <v>50</v>
      </c>
      <c r="AD84" s="16"/>
      <c r="AE84" s="16" t="s">
        <v>50</v>
      </c>
      <c r="AF84" s="16" t="s">
        <v>50</v>
      </c>
      <c r="AG84" s="16"/>
      <c r="AH84" s="8">
        <v>1</v>
      </c>
      <c r="AI84" s="11"/>
      <c r="AJ84" s="16"/>
      <c r="AK84" s="15" t="s">
        <v>50</v>
      </c>
      <c r="AL84" s="15" t="s">
        <v>50</v>
      </c>
      <c r="AM84" s="16"/>
      <c r="AN84" s="15" t="s">
        <v>50</v>
      </c>
      <c r="AO84" s="15" t="s">
        <v>50</v>
      </c>
      <c r="AP84" s="16"/>
      <c r="AQ84" s="8">
        <f>P84+AH84</f>
        <v>2</v>
      </c>
      <c r="AR84" s="11">
        <f>Q84+AI84</f>
        <v>1</v>
      </c>
      <c r="AS84" s="27"/>
      <c r="AT84" s="28"/>
      <c r="AU84" s="16" t="s">
        <v>114</v>
      </c>
      <c r="AV84" s="43"/>
    </row>
    <row r="85" spans="1:48" ht="135" x14ac:dyDescent="0.2">
      <c r="A85" s="48" t="s">
        <v>271</v>
      </c>
      <c r="B85" s="16" t="s">
        <v>38</v>
      </c>
      <c r="C85" s="16" t="s">
        <v>38</v>
      </c>
      <c r="D85" s="16" t="s">
        <v>38</v>
      </c>
      <c r="E85" s="16" t="s">
        <v>38</v>
      </c>
      <c r="F85" s="14" t="s">
        <v>269</v>
      </c>
      <c r="G85" s="15" t="s">
        <v>50</v>
      </c>
      <c r="H85" s="15" t="s">
        <v>50</v>
      </c>
      <c r="I85" s="6" t="s">
        <v>50</v>
      </c>
      <c r="J85" s="15" t="s">
        <v>50</v>
      </c>
      <c r="K85" s="15" t="s">
        <v>50</v>
      </c>
      <c r="L85" s="6" t="s">
        <v>50</v>
      </c>
      <c r="M85" s="16" t="s">
        <v>50</v>
      </c>
      <c r="N85" s="16" t="s">
        <v>50</v>
      </c>
      <c r="O85" s="16"/>
      <c r="P85" s="8">
        <v>1</v>
      </c>
      <c r="Q85" s="11">
        <v>1</v>
      </c>
      <c r="R85" s="16" t="s">
        <v>270</v>
      </c>
      <c r="S85" s="15" t="s">
        <v>50</v>
      </c>
      <c r="T85" s="15" t="s">
        <v>50</v>
      </c>
      <c r="U85" s="16"/>
      <c r="V85" s="15" t="s">
        <v>50</v>
      </c>
      <c r="W85" s="15" t="s">
        <v>50</v>
      </c>
      <c r="X85" s="14"/>
      <c r="Y85" s="15" t="s">
        <v>50</v>
      </c>
      <c r="Z85" s="15" t="s">
        <v>50</v>
      </c>
      <c r="AA85" s="16"/>
      <c r="AB85" s="15" t="s">
        <v>50</v>
      </c>
      <c r="AC85" s="15" t="s">
        <v>50</v>
      </c>
      <c r="AD85" s="16"/>
      <c r="AE85" s="16" t="s">
        <v>50</v>
      </c>
      <c r="AF85" s="16" t="s">
        <v>50</v>
      </c>
      <c r="AG85" s="16"/>
      <c r="AH85" s="8">
        <v>1</v>
      </c>
      <c r="AI85" s="11"/>
      <c r="AJ85" s="16"/>
      <c r="AK85" s="15" t="s">
        <v>50</v>
      </c>
      <c r="AL85" s="15" t="s">
        <v>50</v>
      </c>
      <c r="AM85" s="16"/>
      <c r="AN85" s="15" t="s">
        <v>50</v>
      </c>
      <c r="AO85" s="15" t="s">
        <v>50</v>
      </c>
      <c r="AP85" s="16"/>
      <c r="AQ85" s="8">
        <f>P85+AH85</f>
        <v>2</v>
      </c>
      <c r="AR85" s="11">
        <f>Q85+AI85</f>
        <v>1</v>
      </c>
      <c r="AS85" s="27"/>
      <c r="AT85" s="14"/>
      <c r="AU85" s="16" t="s">
        <v>114</v>
      </c>
      <c r="AV85" s="43"/>
    </row>
    <row r="86" spans="1:48" s="43" customFormat="1" ht="65.25" customHeight="1" x14ac:dyDescent="0.2">
      <c r="A86" s="53" t="s">
        <v>272</v>
      </c>
      <c r="B86" s="10" t="s">
        <v>50</v>
      </c>
      <c r="C86" s="10" t="s">
        <v>50</v>
      </c>
      <c r="D86" s="10" t="s">
        <v>273</v>
      </c>
      <c r="E86" s="10" t="s">
        <v>50</v>
      </c>
      <c r="F86" s="12" t="s">
        <v>274</v>
      </c>
      <c r="G86" s="6" t="s">
        <v>50</v>
      </c>
      <c r="H86" s="6" t="s">
        <v>50</v>
      </c>
      <c r="I86" s="6" t="s">
        <v>50</v>
      </c>
      <c r="J86" s="6" t="s">
        <v>50</v>
      </c>
      <c r="K86" s="6" t="s">
        <v>50</v>
      </c>
      <c r="L86" s="6" t="s">
        <v>50</v>
      </c>
      <c r="M86" s="6" t="s">
        <v>50</v>
      </c>
      <c r="N86" s="6" t="s">
        <v>50</v>
      </c>
      <c r="O86" s="10"/>
      <c r="P86" s="10" t="s">
        <v>50</v>
      </c>
      <c r="Q86" s="10" t="s">
        <v>50</v>
      </c>
      <c r="R86" s="12"/>
      <c r="S86" s="6" t="s">
        <v>50</v>
      </c>
      <c r="T86" s="6" t="s">
        <v>50</v>
      </c>
      <c r="U86" s="10"/>
      <c r="V86" s="6" t="s">
        <v>50</v>
      </c>
      <c r="W86" s="6" t="s">
        <v>50</v>
      </c>
      <c r="X86" s="10"/>
      <c r="Y86" s="6" t="s">
        <v>50</v>
      </c>
      <c r="Z86" s="6" t="s">
        <v>50</v>
      </c>
      <c r="AA86" s="10"/>
      <c r="AB86" s="10" t="s">
        <v>50</v>
      </c>
      <c r="AC86" s="10" t="s">
        <v>50</v>
      </c>
      <c r="AD86" s="10"/>
      <c r="AE86" s="6" t="s">
        <v>50</v>
      </c>
      <c r="AF86" s="6" t="s">
        <v>50</v>
      </c>
      <c r="AG86" s="10"/>
      <c r="AH86" s="8">
        <v>1</v>
      </c>
      <c r="AI86" s="11"/>
      <c r="AJ86" s="10"/>
      <c r="AK86" s="6" t="s">
        <v>50</v>
      </c>
      <c r="AL86" s="6" t="s">
        <v>50</v>
      </c>
      <c r="AM86" s="10"/>
      <c r="AN86" s="10" t="s">
        <v>50</v>
      </c>
      <c r="AO86" s="10" t="s">
        <v>50</v>
      </c>
      <c r="AP86" s="10"/>
      <c r="AQ86" s="8">
        <f>AH86</f>
        <v>1</v>
      </c>
      <c r="AR86" s="11">
        <f>AI86</f>
        <v>0</v>
      </c>
      <c r="AS86" s="25"/>
      <c r="AT86" s="12"/>
      <c r="AU86" s="10" t="s">
        <v>275</v>
      </c>
    </row>
    <row r="87" spans="1:48" ht="15.75" x14ac:dyDescent="0.2">
      <c r="A87" s="125" t="s">
        <v>276</v>
      </c>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43"/>
    </row>
    <row r="88" spans="1:48" ht="172.9" customHeight="1" thickBot="1" x14ac:dyDescent="0.25">
      <c r="A88" s="48" t="s">
        <v>277</v>
      </c>
      <c r="B88" s="10" t="s">
        <v>38</v>
      </c>
      <c r="C88" s="10" t="s">
        <v>38</v>
      </c>
      <c r="D88" s="10" t="s">
        <v>38</v>
      </c>
      <c r="E88" s="10" t="s">
        <v>38</v>
      </c>
      <c r="F88" s="12" t="s">
        <v>278</v>
      </c>
      <c r="G88" s="8">
        <v>1</v>
      </c>
      <c r="H88" s="11">
        <v>1</v>
      </c>
      <c r="I88" s="66" t="s">
        <v>304</v>
      </c>
      <c r="J88" s="8">
        <v>1</v>
      </c>
      <c r="K88" s="11">
        <v>1</v>
      </c>
      <c r="L88" s="66" t="s">
        <v>314</v>
      </c>
      <c r="M88" s="8">
        <v>1</v>
      </c>
      <c r="N88" s="11">
        <v>1</v>
      </c>
      <c r="O88" s="66" t="s">
        <v>315</v>
      </c>
      <c r="P88" s="8">
        <v>1</v>
      </c>
      <c r="Q88" s="11">
        <v>1</v>
      </c>
      <c r="R88" s="66" t="s">
        <v>316</v>
      </c>
      <c r="S88" s="8">
        <v>1</v>
      </c>
      <c r="T88" s="11">
        <v>1</v>
      </c>
      <c r="U88" s="66" t="s">
        <v>317</v>
      </c>
      <c r="V88" s="8">
        <v>1</v>
      </c>
      <c r="W88" s="11">
        <v>1</v>
      </c>
      <c r="X88" s="12" t="s">
        <v>318</v>
      </c>
      <c r="Y88" s="8">
        <v>1</v>
      </c>
      <c r="Z88" s="11"/>
      <c r="AA88" s="12"/>
      <c r="AB88" s="8">
        <v>1</v>
      </c>
      <c r="AC88" s="11"/>
      <c r="AD88" s="12"/>
      <c r="AE88" s="8">
        <v>1</v>
      </c>
      <c r="AF88" s="11"/>
      <c r="AG88" s="12"/>
      <c r="AH88" s="8">
        <v>1</v>
      </c>
      <c r="AI88" s="11"/>
      <c r="AJ88" s="12"/>
      <c r="AK88" s="8">
        <v>1</v>
      </c>
      <c r="AL88" s="11"/>
      <c r="AM88" s="12"/>
      <c r="AN88" s="8">
        <v>1</v>
      </c>
      <c r="AO88" s="11"/>
      <c r="AP88" s="31"/>
      <c r="AQ88" s="8">
        <f>G88+J88+M88+P88+S88+V88+Y88+AB88+AE88+AH88+AK88+AN88</f>
        <v>12</v>
      </c>
      <c r="AR88" s="11">
        <f>H88+K88+N88+Q88+T88+W88+Z88+AC88+AF88+AI88+AL88+AO88</f>
        <v>6</v>
      </c>
      <c r="AS88" s="25"/>
      <c r="AT88" s="10"/>
      <c r="AU88" s="50" t="s">
        <v>279</v>
      </c>
      <c r="AV88" s="43"/>
    </row>
    <row r="89" spans="1:48" ht="15.75" x14ac:dyDescent="0.2">
      <c r="A89" s="57"/>
      <c r="B89" s="58"/>
      <c r="C89" s="58"/>
      <c r="D89" s="58"/>
      <c r="E89" s="58"/>
      <c r="F89" s="12"/>
      <c r="G89" s="10"/>
      <c r="H89" s="10"/>
      <c r="I89" s="10"/>
      <c r="J89" s="10"/>
      <c r="K89" s="10"/>
      <c r="L89" s="18"/>
      <c r="M89" s="10"/>
      <c r="N89" s="10"/>
      <c r="O89" s="18"/>
      <c r="P89" s="10"/>
      <c r="Q89" s="10"/>
      <c r="R89" s="18"/>
      <c r="S89" s="10"/>
      <c r="T89" s="10"/>
      <c r="U89" s="18"/>
      <c r="V89" s="10"/>
      <c r="W89" s="10"/>
      <c r="X89" s="18"/>
      <c r="Y89" s="10"/>
      <c r="Z89" s="10"/>
      <c r="AA89" s="18"/>
      <c r="AB89" s="10"/>
      <c r="AC89" s="10"/>
      <c r="AD89" s="18"/>
      <c r="AE89" s="10"/>
      <c r="AF89" s="10"/>
      <c r="AG89" s="18"/>
      <c r="AH89" s="10"/>
      <c r="AI89" s="10"/>
      <c r="AJ89" s="18"/>
      <c r="AK89" s="10"/>
      <c r="AL89" s="10"/>
      <c r="AM89" s="18"/>
      <c r="AN89" s="10"/>
      <c r="AO89" s="10"/>
      <c r="AP89" s="18"/>
      <c r="AQ89" s="25">
        <f>(AQ15+AQ17+AQ18+AQ19+AQ20+AQ21+AQ22+AQ23+AQ24+AQ25+AQ26+AQ27+AQ28+AQ29+AQ30+AQ31+AQ32+AQ33+AQ34+AQ35+AQ36+AQ38+AQ39+AQ42+AQ43+AQ44+AQ45+AQ46+AQ47+AQ48+AQ49+AQ50+AQ51+AQ52+AQ53+AQ54+AQ55+AQ56+AQ57+AQ58+AQ59+AQ60+AQ61+AQ62+AQ63+AQ64+AQ65+AQ66+AQ67+AQ68+AQ70+AQ71+AQ73+AQ74+AQ75+AQ76+AQ77+AQ78+AQ79+AQ80+AQ81+AQ82+AQ83+AQ84+AQ85+AQ86+AQ88)</f>
        <v>331</v>
      </c>
      <c r="AR89" s="51"/>
      <c r="AS89" s="10"/>
      <c r="AT89" s="10"/>
      <c r="AU89" s="59"/>
      <c r="AV89" s="43"/>
    </row>
    <row r="90" spans="1:48" ht="31.5" x14ac:dyDescent="0.2">
      <c r="A90" s="51" t="s">
        <v>280</v>
      </c>
      <c r="B90" s="58"/>
      <c r="C90" s="58"/>
      <c r="D90" s="58"/>
      <c r="E90" s="58"/>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111"/>
      <c r="AR90" s="112"/>
      <c r="AS90" s="59"/>
      <c r="AT90" s="59"/>
      <c r="AU90" s="60"/>
      <c r="AV90" s="43"/>
    </row>
    <row r="91" spans="1:48" ht="48" x14ac:dyDescent="0.2">
      <c r="A91" s="61" t="s">
        <v>281</v>
      </c>
      <c r="B91" s="58"/>
      <c r="C91" s="58"/>
      <c r="D91" s="58"/>
      <c r="E91" s="58"/>
      <c r="F91" s="12"/>
      <c r="G91" s="57"/>
      <c r="H91" s="57"/>
      <c r="I91" s="57"/>
      <c r="J91" s="57"/>
      <c r="K91" s="57"/>
      <c r="L91" s="62"/>
      <c r="M91" s="57"/>
      <c r="N91" s="57"/>
      <c r="O91" s="62"/>
      <c r="P91" s="57"/>
      <c r="Q91" s="57"/>
      <c r="R91" s="62"/>
      <c r="S91" s="57"/>
      <c r="T91" s="57"/>
      <c r="U91" s="62"/>
      <c r="V91" s="57"/>
      <c r="W91" s="57"/>
      <c r="X91" s="62"/>
      <c r="Y91" s="57"/>
      <c r="Z91" s="57"/>
      <c r="AA91" s="62"/>
      <c r="AB91" s="57"/>
      <c r="AC91" s="57"/>
      <c r="AD91" s="62"/>
      <c r="AE91" s="57"/>
      <c r="AF91" s="57"/>
      <c r="AG91" s="62"/>
      <c r="AH91" s="57"/>
      <c r="AI91" s="57"/>
      <c r="AJ91" s="62"/>
      <c r="AK91" s="57"/>
      <c r="AL91" s="57"/>
      <c r="AM91" s="62"/>
      <c r="AN91" s="57"/>
      <c r="AO91" s="57"/>
      <c r="AP91" s="62"/>
      <c r="AQ91" s="57"/>
      <c r="AR91" s="57"/>
      <c r="AS91" s="57"/>
      <c r="AT91" s="57"/>
      <c r="AU91" s="10"/>
      <c r="AV91" s="43"/>
    </row>
    <row r="93" spans="1:48" x14ac:dyDescent="0.2">
      <c r="G93" s="29">
        <f>SUM(G15+G36+G39+G47+G48+G49+G50+G51+G52+G53+G54+G61+G63+G65+G73+G88)</f>
        <v>34</v>
      </c>
      <c r="H93" s="29">
        <f>SUM(H15+H36+H39+H47+H48+H49+H50+H51+H52+H53+H54+H61+H63+H65+H73+H88)</f>
        <v>34</v>
      </c>
      <c r="J93" s="29">
        <f>SUM(J15+J36+J38+J39+J43+J44+J47+J48+J53+J54+J55+J56+J57+J58+J73+J88)</f>
        <v>34</v>
      </c>
      <c r="K93" s="29">
        <f>SUM(K15+K36+K38+K39+K43+K44+K47+K48+K53+K54+K55+K56+K57+K58+K73+K88)</f>
        <v>34</v>
      </c>
      <c r="M93" s="29">
        <f>SUM(M15+M17+M22+M24+M25+M36+M39+M42+M46+M47+M48+M53+M54+M59+M60+M64+M73+M79+M88)</f>
        <v>19</v>
      </c>
      <c r="N93" s="29">
        <f>SUM(N15+N17+N22+N24+N25+N36+N39+N42+N46+N47+N48+N53+N54+N59+N60+N64+N73+N79+N88)</f>
        <v>19</v>
      </c>
      <c r="P93" s="29">
        <f>P88+P85+P84+P80+P74+P73+P75+P68+P54+P53+P48+P47+P36+P18+P15+P83+P79</f>
        <v>35</v>
      </c>
      <c r="Q93" s="29">
        <f>Q88+Q85+Q84+Q80+Q74+Q73+Q75+Q68+Q54+Q53+Q48+Q47+Q36+Q18+Q15+Q83+Q79</f>
        <v>35</v>
      </c>
      <c r="S93" s="29" t="e">
        <f>S88+S78+S73+S65+S54+S53+S48+S47+S42+S39+S36+S29+S25+S24+S19+S15</f>
        <v>#VALUE!</v>
      </c>
      <c r="T93" s="29">
        <v>16</v>
      </c>
      <c r="V93" s="29">
        <v>29</v>
      </c>
      <c r="W93" s="29">
        <v>29</v>
      </c>
      <c r="AQ93" s="41"/>
    </row>
    <row r="97" spans="5:39" x14ac:dyDescent="0.2">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29"/>
      <c r="AM97" s="36"/>
    </row>
  </sheetData>
  <mergeCells count="42">
    <mergeCell ref="E97:AK97"/>
    <mergeCell ref="A41:AU41"/>
    <mergeCell ref="A72:AU72"/>
    <mergeCell ref="AR11:AR13"/>
    <mergeCell ref="A37:AU37"/>
    <mergeCell ref="AE11:AG12"/>
    <mergeCell ref="AU11:AU13"/>
    <mergeCell ref="B11:E11"/>
    <mergeCell ref="A87:AU87"/>
    <mergeCell ref="A69:AU69"/>
    <mergeCell ref="A40:AU40"/>
    <mergeCell ref="A16:AU16"/>
    <mergeCell ref="AB11:AD12"/>
    <mergeCell ref="AQ11:AQ13"/>
    <mergeCell ref="J11:L12"/>
    <mergeCell ref="A14:AU14"/>
    <mergeCell ref="A11:A13"/>
    <mergeCell ref="AN11:AP12"/>
    <mergeCell ref="AK11:AM12"/>
    <mergeCell ref="B1:AT3"/>
    <mergeCell ref="A7:AU7"/>
    <mergeCell ref="A8:AU8"/>
    <mergeCell ref="A10:AU10"/>
    <mergeCell ref="A1:A3"/>
    <mergeCell ref="A9:AU9"/>
    <mergeCell ref="A5:AU5"/>
    <mergeCell ref="A6:AU6"/>
    <mergeCell ref="C12:C13"/>
    <mergeCell ref="AS11:AS13"/>
    <mergeCell ref="G11:I12"/>
    <mergeCell ref="V11:X12"/>
    <mergeCell ref="D12:D13"/>
    <mergeCell ref="AQ90:AR90"/>
    <mergeCell ref="B12:B13"/>
    <mergeCell ref="AT11:AT13"/>
    <mergeCell ref="AH11:AJ12"/>
    <mergeCell ref="M11:O12"/>
    <mergeCell ref="Y11:AA12"/>
    <mergeCell ref="F11:F13"/>
    <mergeCell ref="S11:U12"/>
    <mergeCell ref="E12:E13"/>
    <mergeCell ref="P11:R12"/>
  </mergeCells>
  <hyperlinks>
    <hyperlink ref="L73" r:id="rId1" display="https://www.minvivienda.gov.co/sites/default/files/documentos/informe-ejecutivo-plan-de-accion-correspondiente-a-enero-2024-firmado-yjss050224.pdf" xr:uid="{5F0FFAF9-B532-49AB-ABE3-F9670CDC6C4E}"/>
    <hyperlink ref="O73" r:id="rId2" display="https://www.minvivienda.gov.co/sites/default/files/documentos/informe-ejecutivo-plan-de-accion-correspondiente-a-enero-2024-firmado-yjss050224.pdf" xr:uid="{CA0F7192-464C-45BC-A41C-001900E9C1F7}"/>
    <hyperlink ref="R73" r:id="rId3" display="https://www.minvivienda.gov.co/sites/default/files/documentos/informe-ejecutivo-plan-de-accion-correspondiente-a-enero-2024-firmado-yjss050224.pdf" xr:uid="{AC2AE6DD-51E5-4D8E-AD8D-FE30230B4D59}"/>
    <hyperlink ref="U73" r:id="rId4" display="https://www.minvivienda.gov.co/sites/default/files/documentos/informe-ejecutivo-plan-de-accion-correspondiente-a-enero-2024-firmado-yjss050224.pdf" xr:uid="{43146DA5-A6BF-4791-8B8D-CBE076EDD560}"/>
  </hyperlinks>
  <printOptions horizontalCentered="1" verticalCentered="1"/>
  <pageMargins left="0.23622047244094491" right="0.70866141732283472" top="0.74803149606299213" bottom="0.74803149606299213" header="0.31496062992125984" footer="0.31496062992125984"/>
  <pageSetup paperSize="14" scale="21" orientation="landscape" r:id="rId5"/>
  <headerFooter>
    <oddFooter>&amp;R&amp;P de &amp;N</oddFooter>
  </headerFooter>
  <rowBreaks count="2" manualBreakCount="2">
    <brk id="46" max="16383" man="1"/>
    <brk id="92" max="18" man="1"/>
  </rowBreaks>
  <ignoredErrors>
    <ignoredError sqref="AQ29:AR29" formula="1"/>
  </ignoredError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7"/>
  <sheetViews>
    <sheetView workbookViewId="0">
      <selection activeCell="C6" sqref="C6"/>
    </sheetView>
  </sheetViews>
  <sheetFormatPr baseColWidth="10" defaultColWidth="9.140625" defaultRowHeight="15" x14ac:dyDescent="0.25"/>
  <cols>
    <col min="1" max="1" width="20" customWidth="1"/>
    <col min="2" max="2" width="3.140625" customWidth="1"/>
    <col min="3" max="3" width="60.7109375" customWidth="1"/>
    <col min="4" max="4" width="19.85546875" customWidth="1"/>
    <col min="5" max="5" width="11.42578125" customWidth="1"/>
    <col min="6" max="6" width="4" customWidth="1"/>
    <col min="7" max="7" width="54.42578125" customWidth="1"/>
    <col min="8" max="8" width="12.85546875" customWidth="1"/>
    <col min="9" max="9" width="11.42578125" customWidth="1"/>
    <col min="10" max="10" width="4" customWidth="1"/>
    <col min="11" max="11" width="54.42578125" customWidth="1"/>
    <col min="12" max="252" width="11.42578125" customWidth="1"/>
  </cols>
  <sheetData>
    <row r="2" spans="2:11" x14ac:dyDescent="0.25">
      <c r="B2" s="23" t="s">
        <v>282</v>
      </c>
      <c r="C2" s="83" t="s">
        <v>283</v>
      </c>
      <c r="D2" s="23" t="s">
        <v>284</v>
      </c>
      <c r="F2" s="23" t="s">
        <v>282</v>
      </c>
      <c r="G2" s="83" t="s">
        <v>285</v>
      </c>
      <c r="H2" s="86"/>
      <c r="J2" s="23" t="s">
        <v>282</v>
      </c>
      <c r="K2" s="83" t="s">
        <v>286</v>
      </c>
    </row>
    <row r="3" spans="2:11" ht="31.5" x14ac:dyDescent="0.25">
      <c r="B3" s="24">
        <v>1</v>
      </c>
      <c r="C3" s="48" t="s">
        <v>37</v>
      </c>
      <c r="D3" s="48" t="s">
        <v>287</v>
      </c>
      <c r="F3" s="24">
        <v>1</v>
      </c>
      <c r="G3" s="48" t="s">
        <v>37</v>
      </c>
      <c r="H3" s="87"/>
      <c r="J3" s="24">
        <v>1</v>
      </c>
      <c r="K3" s="48" t="s">
        <v>37</v>
      </c>
    </row>
    <row r="4" spans="2:11" ht="47.25" x14ac:dyDescent="0.25">
      <c r="B4" s="24">
        <v>2</v>
      </c>
      <c r="C4" s="48" t="s">
        <v>58</v>
      </c>
      <c r="D4" s="48" t="s">
        <v>288</v>
      </c>
      <c r="F4" s="24">
        <v>2</v>
      </c>
      <c r="G4" s="48" t="s">
        <v>58</v>
      </c>
      <c r="H4" s="89"/>
      <c r="J4" s="24">
        <v>2</v>
      </c>
      <c r="K4" s="80" t="s">
        <v>63</v>
      </c>
    </row>
    <row r="5" spans="2:11" ht="47.25" x14ac:dyDescent="0.25">
      <c r="B5" s="24">
        <v>3</v>
      </c>
      <c r="C5" s="48" t="s">
        <v>78</v>
      </c>
      <c r="D5" s="48" t="s">
        <v>287</v>
      </c>
      <c r="F5" s="24">
        <v>3</v>
      </c>
      <c r="G5" s="48" t="s">
        <v>63</v>
      </c>
      <c r="H5" s="89"/>
      <c r="J5" s="24">
        <v>3</v>
      </c>
      <c r="K5" s="48" t="s">
        <v>78</v>
      </c>
    </row>
    <row r="6" spans="2:11" ht="63" x14ac:dyDescent="0.25">
      <c r="B6" s="24">
        <v>4</v>
      </c>
      <c r="C6" s="48" t="s">
        <v>289</v>
      </c>
      <c r="D6" s="48" t="s">
        <v>287</v>
      </c>
      <c r="F6" s="24">
        <v>4</v>
      </c>
      <c r="G6" s="48" t="s">
        <v>86</v>
      </c>
      <c r="H6" s="87"/>
      <c r="J6" s="24">
        <v>4</v>
      </c>
      <c r="K6" s="48" t="s">
        <v>289</v>
      </c>
    </row>
    <row r="7" spans="2:11" ht="31.5" x14ac:dyDescent="0.25">
      <c r="B7" s="24">
        <v>5</v>
      </c>
      <c r="C7" s="48" t="s">
        <v>94</v>
      </c>
      <c r="D7" s="48" t="s">
        <v>288</v>
      </c>
      <c r="F7" s="24">
        <v>5</v>
      </c>
      <c r="G7" s="48" t="s">
        <v>115</v>
      </c>
      <c r="H7" s="87"/>
      <c r="J7" s="24">
        <v>5</v>
      </c>
      <c r="K7" s="48" t="s">
        <v>105</v>
      </c>
    </row>
    <row r="8" spans="2:11" ht="31.5" x14ac:dyDescent="0.25">
      <c r="B8" s="24">
        <v>6</v>
      </c>
      <c r="C8" s="48" t="s">
        <v>115</v>
      </c>
      <c r="D8" s="48" t="s">
        <v>287</v>
      </c>
      <c r="F8" s="24">
        <v>6</v>
      </c>
      <c r="G8" s="48" t="s">
        <v>152</v>
      </c>
      <c r="H8" s="87"/>
      <c r="J8" s="24">
        <v>6</v>
      </c>
      <c r="K8" s="48" t="s">
        <v>115</v>
      </c>
    </row>
    <row r="9" spans="2:11" ht="63" x14ac:dyDescent="0.25">
      <c r="B9" s="24">
        <v>7</v>
      </c>
      <c r="C9" s="48" t="s">
        <v>124</v>
      </c>
      <c r="D9" s="48" t="s">
        <v>288</v>
      </c>
      <c r="F9" s="24">
        <v>7</v>
      </c>
      <c r="G9" s="48" t="s">
        <v>290</v>
      </c>
      <c r="H9" s="87"/>
      <c r="J9" s="24">
        <v>7</v>
      </c>
      <c r="K9" s="48" t="s">
        <v>152</v>
      </c>
    </row>
    <row r="10" spans="2:11" ht="110.25" x14ac:dyDescent="0.25">
      <c r="B10" s="24">
        <v>8</v>
      </c>
      <c r="C10" s="48" t="s">
        <v>137</v>
      </c>
      <c r="D10" s="48" t="s">
        <v>291</v>
      </c>
      <c r="F10" s="24">
        <v>8</v>
      </c>
      <c r="G10" s="54" t="s">
        <v>176</v>
      </c>
      <c r="H10" s="88"/>
      <c r="J10" s="24">
        <v>8</v>
      </c>
      <c r="K10" s="48" t="s">
        <v>290</v>
      </c>
    </row>
    <row r="11" spans="2:11" ht="63" x14ac:dyDescent="0.25">
      <c r="B11" s="24">
        <v>9</v>
      </c>
      <c r="C11" s="48" t="s">
        <v>152</v>
      </c>
      <c r="D11" s="48" t="s">
        <v>292</v>
      </c>
      <c r="F11" s="24">
        <v>9</v>
      </c>
      <c r="G11" s="54" t="s">
        <v>293</v>
      </c>
      <c r="H11" s="88"/>
      <c r="J11" s="24">
        <v>9</v>
      </c>
      <c r="K11" s="48" t="s">
        <v>166</v>
      </c>
    </row>
    <row r="12" spans="2:11" ht="63" x14ac:dyDescent="0.25">
      <c r="B12" s="24">
        <v>10</v>
      </c>
      <c r="C12" s="48" t="s">
        <v>160</v>
      </c>
      <c r="D12" s="48" t="s">
        <v>292</v>
      </c>
      <c r="F12" s="24">
        <v>10</v>
      </c>
      <c r="G12" s="48" t="s">
        <v>231</v>
      </c>
      <c r="H12" s="87"/>
      <c r="J12" s="24">
        <v>10</v>
      </c>
      <c r="K12" s="48" t="s">
        <v>168</v>
      </c>
    </row>
    <row r="13" spans="2:11" ht="47.25" x14ac:dyDescent="0.25">
      <c r="B13" s="24">
        <v>11</v>
      </c>
      <c r="C13" s="54" t="s">
        <v>176</v>
      </c>
      <c r="D13" s="54" t="s">
        <v>292</v>
      </c>
      <c r="F13" s="24">
        <v>11</v>
      </c>
      <c r="G13" s="48" t="s">
        <v>261</v>
      </c>
      <c r="H13" s="87"/>
      <c r="J13" s="24">
        <v>11</v>
      </c>
      <c r="K13" s="54" t="s">
        <v>170</v>
      </c>
    </row>
    <row r="14" spans="2:11" ht="47.25" x14ac:dyDescent="0.25">
      <c r="B14" s="24">
        <v>12</v>
      </c>
      <c r="C14" s="54" t="s">
        <v>293</v>
      </c>
      <c r="D14" s="54" t="s">
        <v>292</v>
      </c>
      <c r="F14" s="24">
        <v>12</v>
      </c>
      <c r="G14" s="48" t="s">
        <v>277</v>
      </c>
      <c r="H14" s="87"/>
      <c r="J14" s="24">
        <v>12</v>
      </c>
      <c r="K14" s="54" t="s">
        <v>174</v>
      </c>
    </row>
    <row r="15" spans="2:11" ht="47.25" x14ac:dyDescent="0.25">
      <c r="B15" s="24">
        <v>13</v>
      </c>
      <c r="C15" s="48" t="s">
        <v>213</v>
      </c>
      <c r="D15" s="48" t="s">
        <v>292</v>
      </c>
      <c r="F15" s="24">
        <v>13</v>
      </c>
      <c r="G15" s="48"/>
      <c r="H15" s="87"/>
      <c r="J15" s="24">
        <v>13</v>
      </c>
      <c r="K15" s="54" t="s">
        <v>176</v>
      </c>
    </row>
    <row r="16" spans="2:11" ht="47.25" x14ac:dyDescent="0.25">
      <c r="B16" s="24">
        <v>14</v>
      </c>
      <c r="C16" s="48" t="s">
        <v>231</v>
      </c>
      <c r="D16" s="48" t="s">
        <v>292</v>
      </c>
      <c r="F16" s="24">
        <v>14</v>
      </c>
      <c r="G16" s="48"/>
      <c r="H16" s="87"/>
      <c r="J16" s="24">
        <v>14</v>
      </c>
      <c r="K16" s="54" t="s">
        <v>184</v>
      </c>
    </row>
    <row r="17" spans="2:11" ht="63" x14ac:dyDescent="0.25">
      <c r="B17" s="24">
        <v>15</v>
      </c>
      <c r="C17" s="48" t="s">
        <v>248</v>
      </c>
      <c r="D17" s="48" t="s">
        <v>287</v>
      </c>
      <c r="F17" s="24">
        <v>15</v>
      </c>
      <c r="G17" s="48"/>
      <c r="H17" s="87"/>
      <c r="J17" s="24">
        <v>15</v>
      </c>
      <c r="K17" s="55" t="s">
        <v>190</v>
      </c>
    </row>
    <row r="18" spans="2:11" ht="63" x14ac:dyDescent="0.25">
      <c r="B18" s="24">
        <v>16</v>
      </c>
      <c r="C18" s="48" t="s">
        <v>277</v>
      </c>
      <c r="D18" s="48" t="s">
        <v>287</v>
      </c>
      <c r="F18" s="24">
        <v>16</v>
      </c>
      <c r="G18" s="48"/>
      <c r="H18" s="87"/>
      <c r="J18" s="24">
        <v>16</v>
      </c>
      <c r="K18" s="55" t="s">
        <v>192</v>
      </c>
    </row>
    <row r="19" spans="2:11" ht="31.5" x14ac:dyDescent="0.25">
      <c r="J19" s="24">
        <v>17</v>
      </c>
      <c r="K19" s="48" t="s">
        <v>193</v>
      </c>
    </row>
    <row r="20" spans="2:11" ht="47.25" x14ac:dyDescent="0.25">
      <c r="J20" s="24">
        <v>18</v>
      </c>
      <c r="K20" s="48" t="s">
        <v>294</v>
      </c>
    </row>
    <row r="21" spans="2:11" ht="63" x14ac:dyDescent="0.25">
      <c r="J21" s="24">
        <v>19</v>
      </c>
      <c r="K21" s="48" t="s">
        <v>204</v>
      </c>
    </row>
    <row r="22" spans="2:11" ht="31.5" x14ac:dyDescent="0.25">
      <c r="J22" s="24">
        <v>20</v>
      </c>
      <c r="K22" s="48" t="s">
        <v>206</v>
      </c>
    </row>
    <row r="23" spans="2:11" ht="15.75" x14ac:dyDescent="0.25">
      <c r="J23" s="24">
        <v>21</v>
      </c>
      <c r="K23" s="48" t="s">
        <v>220</v>
      </c>
    </row>
    <row r="24" spans="2:11" ht="31.5" x14ac:dyDescent="0.25">
      <c r="J24" s="24">
        <v>22</v>
      </c>
      <c r="K24" s="81" t="s">
        <v>228</v>
      </c>
    </row>
    <row r="25" spans="2:11" ht="31.5" x14ac:dyDescent="0.25">
      <c r="J25" s="24">
        <v>23</v>
      </c>
      <c r="K25" s="48" t="s">
        <v>231</v>
      </c>
    </row>
    <row r="26" spans="2:11" ht="15.75" x14ac:dyDescent="0.25">
      <c r="J26" s="24">
        <v>24</v>
      </c>
      <c r="K26" s="48" t="s">
        <v>244</v>
      </c>
    </row>
    <row r="27" spans="2:11" ht="31.5" x14ac:dyDescent="0.25">
      <c r="J27" s="24">
        <v>25</v>
      </c>
      <c r="K27" s="48" t="s">
        <v>277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workbookViewId="0">
      <selection sqref="A1:B3"/>
    </sheetView>
  </sheetViews>
  <sheetFormatPr baseColWidth="10" defaultColWidth="9.140625" defaultRowHeight="15" x14ac:dyDescent="0.25"/>
  <cols>
    <col min="1" max="1" width="93" customWidth="1"/>
    <col min="2" max="2" width="17.140625" customWidth="1"/>
    <col min="3" max="256" width="11.42578125" customWidth="1"/>
  </cols>
  <sheetData>
    <row r="1" spans="1:2" ht="47.25" customHeight="1" x14ac:dyDescent="0.25">
      <c r="A1" s="85" t="s">
        <v>58</v>
      </c>
      <c r="B1" s="85" t="s">
        <v>287</v>
      </c>
    </row>
    <row r="2" spans="1:2" x14ac:dyDescent="0.25">
      <c r="A2" s="85" t="s">
        <v>94</v>
      </c>
      <c r="B2" s="84" t="s">
        <v>288</v>
      </c>
    </row>
    <row r="3" spans="1:2" ht="45" x14ac:dyDescent="0.25">
      <c r="A3" s="85" t="s">
        <v>124</v>
      </c>
      <c r="B3" s="84" t="s">
        <v>288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15"/>
  <sheetViews>
    <sheetView workbookViewId="0"/>
  </sheetViews>
  <sheetFormatPr baseColWidth="10" defaultColWidth="11.42578125" defaultRowHeight="15" x14ac:dyDescent="0.25"/>
  <cols>
    <col min="1" max="1" width="11.42578125" style="4"/>
    <col min="2" max="5" width="25.7109375" style="5" customWidth="1"/>
    <col min="6" max="16384" width="11.42578125" style="4"/>
  </cols>
  <sheetData>
    <row r="1" spans="2:5" s="2" customFormat="1" x14ac:dyDescent="0.25">
      <c r="B1" s="1"/>
      <c r="C1" s="1"/>
      <c r="D1" s="1"/>
      <c r="E1" s="1"/>
    </row>
    <row r="2" spans="2:5" s="2" customFormat="1" x14ac:dyDescent="0.25">
      <c r="B2" s="1" t="s">
        <v>295</v>
      </c>
      <c r="C2" s="1" t="s">
        <v>296</v>
      </c>
      <c r="D2" s="1" t="s">
        <v>297</v>
      </c>
      <c r="E2" s="1" t="s">
        <v>298</v>
      </c>
    </row>
    <row r="3" spans="2:5" ht="79.5" customHeight="1" x14ac:dyDescent="0.25">
      <c r="B3" s="3" t="str">
        <f>[1]Hoja1!A5</f>
        <v>PLANEACION ESTRATEGICA Y GESTION DE RECURSOS FINANCIEROS</v>
      </c>
      <c r="C3" s="3" t="str">
        <f>[1]Hoja1!A9</f>
        <v>FORMULACION DE POLITICAS E INSTRUMENTACION NORMATIVA</v>
      </c>
      <c r="D3" s="3" t="str">
        <f>[1]Hoja1!A14</f>
        <v>CONCEPTOS JURIDICOS
PROCESOS JUDICIALES Y ACCIONES CONSTITUCIONALES</v>
      </c>
      <c r="E3" s="3" t="str">
        <f>[1]Hoja1!$A$24</f>
        <v>EVALUACION, ACOMPAÑAMIENTO Y ASESORIA DEL SISTEMA DE CONTROL INTERNO.</v>
      </c>
    </row>
    <row r="4" spans="2:5" ht="47.25" customHeight="1" x14ac:dyDescent="0.25">
      <c r="B4" s="3" t="str">
        <f>[1]Hoja1!A6</f>
        <v>GESTION DE PROYECTOS Y TECNOLOGIAS DE LA INFORMACION</v>
      </c>
      <c r="C4" s="3" t="str">
        <f>[1]Hoja1!A10</f>
        <v>PROMOCION Y ACOMPAÑAMIENTO</v>
      </c>
      <c r="D4" s="3" t="str">
        <f>[1]Hoja1!A15</f>
        <v>GESTION DEL TALENTO HUMANO</v>
      </c>
      <c r="E4" s="5" t="s">
        <v>38</v>
      </c>
    </row>
    <row r="5" spans="2:5" ht="45" x14ac:dyDescent="0.25">
      <c r="B5" s="3" t="str">
        <f>[1]Hoja1!A7</f>
        <v>ADMINISTRACION DEL SISTEMA INTEGRADO DE GESTION</v>
      </c>
      <c r="C5" s="3" t="str">
        <f>[1]Hoja1!A11</f>
        <v>GESTION DEL SUBSIDIO</v>
      </c>
      <c r="D5" s="3" t="str">
        <f>[1]Hoja1!A16</f>
        <v>PROCESOS DISCIPLINARIOS</v>
      </c>
    </row>
    <row r="6" spans="2:5" ht="45" x14ac:dyDescent="0.25">
      <c r="B6" s="3" t="str">
        <f>[1]Hoja1!A8</f>
        <v>GESTION DE COMUNICACIONES INTERNAS Y EXTERNAS</v>
      </c>
      <c r="C6" s="3" t="str">
        <f>[1]Hoja1!A12</f>
        <v>GESTION DE PROYECTOS</v>
      </c>
      <c r="D6" s="3" t="str">
        <f>[1]Hoja1!A17</f>
        <v>GESTION DE CONTRATACION</v>
      </c>
    </row>
    <row r="7" spans="2:5" ht="48" customHeight="1" x14ac:dyDescent="0.25">
      <c r="B7" s="5" t="s">
        <v>38</v>
      </c>
      <c r="C7" s="3" t="str">
        <f>[1]Hoja1!A13</f>
        <v>TITULACION Y SANEAMIENTO PREDIAL</v>
      </c>
      <c r="D7" s="3" t="str">
        <f>[1]Hoja1!A18</f>
        <v>GESTION, SOPORTE Y APOYO TECNOLOGICO</v>
      </c>
    </row>
    <row r="8" spans="2:5" ht="30" x14ac:dyDescent="0.25">
      <c r="C8" s="3" t="str">
        <f>[1]Hoja1!$A$23</f>
        <v>ATENCION AL USUARIO Y ATENCION LEGISLATIVA</v>
      </c>
      <c r="D8" s="3" t="str">
        <f>[1]Hoja1!A19</f>
        <v>GESTION DE RECURSOS FISICOS</v>
      </c>
    </row>
    <row r="9" spans="2:5" ht="35.25" customHeight="1" x14ac:dyDescent="0.25">
      <c r="C9" s="5" t="s">
        <v>38</v>
      </c>
      <c r="D9" s="3" t="str">
        <f>[1]Hoja1!A20</f>
        <v>GESTION DOCUMENTAL</v>
      </c>
    </row>
    <row r="10" spans="2:5" ht="60" customHeight="1" x14ac:dyDescent="0.25">
      <c r="D10" s="3" t="str">
        <f>[1]Hoja1!A21</f>
        <v>SEGUIMIENTO Y CONTROL A LA EJECUCION DEL RECURSO FINANCIERO.</v>
      </c>
    </row>
    <row r="11" spans="2:5" ht="57" customHeight="1" x14ac:dyDescent="0.25">
      <c r="D11" s="3" t="str">
        <f>[1]Hoja1!A22</f>
        <v>SANEAMIENTO DE LOS ACTIVOS DE LOS EXTINTOS ICT UNURBE.</v>
      </c>
    </row>
    <row r="12" spans="2:5" ht="69.75" customHeight="1" x14ac:dyDescent="0.25">
      <c r="D12" s="3" t="s">
        <v>299</v>
      </c>
    </row>
    <row r="13" spans="2:5" ht="89.25" customHeight="1" x14ac:dyDescent="0.25">
      <c r="D13" s="3" t="s">
        <v>300</v>
      </c>
    </row>
    <row r="14" spans="2:5" ht="105" customHeight="1" x14ac:dyDescent="0.25">
      <c r="D14" s="3" t="s">
        <v>301</v>
      </c>
    </row>
    <row r="15" spans="2:5" x14ac:dyDescent="0.25">
      <c r="D15" s="5" t="s">
        <v>38</v>
      </c>
    </row>
  </sheetData>
  <sheetProtection password="FBF9" sheet="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D9068B2600B02488C3499C972ADC570" ma:contentTypeVersion="14" ma:contentTypeDescription="Crear nuevo documento." ma:contentTypeScope="" ma:versionID="ad91af99dac14e1696c3b6cfc64a84bd">
  <xsd:schema xmlns:xsd="http://www.w3.org/2001/XMLSchema" xmlns:xs="http://www.w3.org/2001/XMLSchema" xmlns:p="http://schemas.microsoft.com/office/2006/metadata/properties" xmlns:ns2="d5991116-c9d7-4ee8-84ce-2663ad7954d6" xmlns:ns3="3db4f98a-eb2c-452f-8824-97742e745794" targetNamespace="http://schemas.microsoft.com/office/2006/metadata/properties" ma:root="true" ma:fieldsID="5712c961e5dd7d609aff59c2d7480c66" ns2:_="" ns3:_="">
    <xsd:import namespace="d5991116-c9d7-4ee8-84ce-2663ad7954d6"/>
    <xsd:import namespace="3db4f98a-eb2c-452f-8824-97742e7457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91116-c9d7-4ee8-84ce-2663ad7954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fbc45cb4-c21a-49bb-988e-5b402dd8a97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db4f98a-eb2c-452f-8824-97742e745794"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2cc2dbfb-8967-4515-9cc3-c21336626eb6}" ma:internalName="TaxCatchAll" ma:showField="CatchAllData" ma:web="3db4f98a-eb2c-452f-8824-97742e7457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3db4f98a-eb2c-452f-8824-97742e745794" xsi:nil="true"/>
    <lcf76f155ced4ddcb4097134ff3c332f xmlns="d5991116-c9d7-4ee8-84ce-2663ad7954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9CDB30-3DA0-4AA6-97EC-64A5EAF8B1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991116-c9d7-4ee8-84ce-2663ad7954d6"/>
    <ds:schemaRef ds:uri="3db4f98a-eb2c-452f-8824-97742e7457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1603FC-0A92-4668-8F96-FAB570CF7CC6}">
  <ds:schemaRefs>
    <ds:schemaRef ds:uri="http://schemas.microsoft.com/sharepoint/v3/contenttype/forms"/>
  </ds:schemaRefs>
</ds:datastoreItem>
</file>

<file path=customXml/itemProps3.xml><?xml version="1.0" encoding="utf-8"?>
<ds:datastoreItem xmlns:ds="http://schemas.openxmlformats.org/officeDocument/2006/customXml" ds:itemID="{72FCB8E3-AD76-43A7-B0D1-19676DB4CD2A}">
  <ds:schemaRefs>
    <ds:schemaRef ds:uri="http://schemas.microsoft.com/office/2006/metadata/longProperties"/>
  </ds:schemaRefs>
</ds:datastoreItem>
</file>

<file path=customXml/itemProps4.xml><?xml version="1.0" encoding="utf-8"?>
<ds:datastoreItem xmlns:ds="http://schemas.openxmlformats.org/officeDocument/2006/customXml" ds:itemID="{C480FC79-A81C-4C4A-9750-245A685D267F}">
  <ds:schemaRefs>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purl.org/dc/dcmitype/"/>
    <ds:schemaRef ds:uri="d5991116-c9d7-4ee8-84ce-2663ad7954d6"/>
    <ds:schemaRef ds:uri="http://schemas.microsoft.com/office/2006/documentManagement/types"/>
    <ds:schemaRef ds:uri="http://purl.org/dc/elements/1.1/"/>
    <ds:schemaRef ds:uri="3db4f98a-eb2c-452f-8824-97742e74579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Programación Anual</vt:lpstr>
      <vt:lpstr>Hoja2</vt:lpstr>
      <vt:lpstr>Hoja3</vt:lpstr>
      <vt:lpstr>Hoja1</vt:lpstr>
      <vt:lpstr>'Programación Anual'!Área_de_impresión</vt:lpstr>
      <vt:lpstr>'Programación Anual'!Títulos_a_imprimir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EIA-F-03 Plan Anual de auditorías 8.0</dc:title>
  <dc:subject/>
  <dc:creator>UNAD</dc:creator>
  <cp:keywords/>
  <dc:description/>
  <cp:lastModifiedBy>Ana Cecilia Guette Brochero</cp:lastModifiedBy>
  <cp:revision/>
  <cp:lastPrinted>2024-07-05T19:09:10Z</cp:lastPrinted>
  <dcterms:created xsi:type="dcterms:W3CDTF">2007-10-10T14:59:30Z</dcterms:created>
  <dcterms:modified xsi:type="dcterms:W3CDTF">2024-07-05T19:09:57Z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po Documento">
    <vt:lpwstr>Formatos</vt:lpwstr>
  </property>
  <property fmtid="{D5CDD505-2E9C-101B-9397-08002B2CF9AE}" pid="3" name="Nueva columna1">
    <vt:lpwstr>Evaluación Independiente y Asesoría</vt:lpwstr>
  </property>
  <property fmtid="{D5CDD505-2E9C-101B-9397-08002B2CF9AE}" pid="4" name="Sector">
    <vt:lpwstr>Otro</vt:lpwstr>
  </property>
  <property fmtid="{D5CDD505-2E9C-101B-9397-08002B2CF9AE}" pid="5" name="ContentTypeId">
    <vt:lpwstr>0x0101002D9068B2600B02488C3499C972ADC570</vt:lpwstr>
  </property>
  <property fmtid="{D5CDD505-2E9C-101B-9397-08002B2CF9AE}" pid="6" name="MediaServiceImageTags">
    <vt:lpwstr/>
  </property>
</Properties>
</file>