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vbaProject.bin" ContentType="application/vnd.ms-office.vbaProject"/>
  <Override PartName="/xl/drawings/drawing1.xml" ContentType="application/vnd.openxmlformats-officedocument.drawing+xml"/>
  <Override PartName="/xl/embeddings/oleObject1.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bookViews>
    <workbookView xWindow="0" yWindow="300" windowWidth="12285" windowHeight="4395" tabRatio="813"/>
  </bookViews>
  <sheets>
    <sheet name="Plan Estratégico Instit.  2018" sheetId="13" r:id="rId1"/>
  </sheets>
  <definedNames>
    <definedName name="_xlnm._FilterDatabase" localSheetId="0" hidden="1">'Plan Estratégico Instit.  2018'!$A$5:$T$296</definedName>
    <definedName name="_xlnm.Print_Area" localSheetId="0">'Plan Estratégico Instit.  2018'!$A$1:$T$296</definedName>
    <definedName name="_xlnm.Print_Titles" localSheetId="0">'Plan Estratégico Instit.  2018'!$1:$5</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K82" i="13" l="1"/>
  <c r="K81" i="13"/>
  <c r="K80" i="13"/>
  <c r="K270" i="13" l="1"/>
  <c r="K294" i="13"/>
  <c r="K293" i="13"/>
  <c r="K292" i="13"/>
  <c r="K268" i="13"/>
  <c r="K267" i="13"/>
  <c r="K212" i="13"/>
  <c r="K172" i="13"/>
  <c r="K171" i="13"/>
  <c r="K165" i="13"/>
  <c r="K164" i="13"/>
  <c r="K163" i="13"/>
  <c r="K162" i="13"/>
  <c r="K161" i="13"/>
  <c r="K160" i="13"/>
  <c r="K159" i="13"/>
  <c r="K158" i="13"/>
  <c r="K157" i="13"/>
  <c r="K156" i="13"/>
  <c r="K155" i="13"/>
  <c r="K154" i="13"/>
  <c r="K296" i="13"/>
  <c r="K120" i="13"/>
  <c r="K126" i="13"/>
  <c r="K11" i="13"/>
  <c r="K182" i="13"/>
  <c r="K262" i="13"/>
  <c r="K216" i="13"/>
  <c r="K214" i="13"/>
  <c r="K169" i="13"/>
  <c r="K168" i="13"/>
  <c r="K167" i="13"/>
  <c r="K123" i="13"/>
  <c r="K109" i="13"/>
  <c r="S106" i="13"/>
  <c r="R106" i="13"/>
  <c r="Q106" i="13"/>
  <c r="O106" i="13"/>
  <c r="K106" i="13" s="1"/>
  <c r="K103" i="13"/>
  <c r="K96" i="13"/>
  <c r="K93" i="13"/>
  <c r="K90" i="13"/>
  <c r="K87" i="13"/>
  <c r="K84" i="13"/>
  <c r="K76" i="13"/>
  <c r="K73" i="13"/>
  <c r="K70" i="13"/>
  <c r="K67" i="13"/>
  <c r="K66" i="13"/>
  <c r="K63" i="13"/>
  <c r="K60" i="13"/>
  <c r="K56" i="13"/>
  <c r="K53" i="13"/>
  <c r="K49" i="13"/>
  <c r="K43" i="13"/>
  <c r="K40" i="13"/>
  <c r="K37" i="13"/>
  <c r="K34" i="13"/>
  <c r="K31" i="13"/>
  <c r="K29" i="13"/>
  <c r="K26" i="13"/>
  <c r="K24" i="13"/>
  <c r="K22" i="13"/>
  <c r="Q20" i="13"/>
  <c r="K20" i="13"/>
  <c r="K18" i="13"/>
  <c r="K16" i="13"/>
  <c r="K15" i="13"/>
  <c r="N10" i="13"/>
  <c r="O10" i="13" s="1"/>
  <c r="P10" i="13" s="1"/>
  <c r="K10" i="13" s="1"/>
  <c r="N9" i="13"/>
  <c r="O9" i="13" s="1"/>
  <c r="P9" i="13" s="1"/>
  <c r="K9" i="13" s="1"/>
  <c r="N8" i="13"/>
  <c r="O8" i="13" s="1"/>
  <c r="P8" i="13" s="1"/>
  <c r="K8" i="13" s="1"/>
  <c r="N7" i="13"/>
  <c r="O7" i="13" s="1"/>
  <c r="P7" i="13" s="1"/>
  <c r="K7" i="13" s="1"/>
  <c r="N6" i="13"/>
  <c r="O6" i="13" s="1"/>
  <c r="P6" i="13" s="1"/>
  <c r="K6" i="13" s="1"/>
</calcChain>
</file>

<file path=xl/sharedStrings.xml><?xml version="1.0" encoding="utf-8"?>
<sst xmlns="http://schemas.openxmlformats.org/spreadsheetml/2006/main" count="702" uniqueCount="442">
  <si>
    <t>Foco Estratégico</t>
  </si>
  <si>
    <t>Objetivo del Sector</t>
  </si>
  <si>
    <t>Entidad</t>
  </si>
  <si>
    <t>Objetivos Estratégicos Entidad</t>
  </si>
  <si>
    <t>Indicador</t>
  </si>
  <si>
    <t>Fórmula</t>
  </si>
  <si>
    <t>Gestión Misional</t>
  </si>
  <si>
    <t>Calidad de vida</t>
  </si>
  <si>
    <t>Fortaleza Misional y Sectorial</t>
  </si>
  <si>
    <t>Normatividad y Regulación</t>
  </si>
  <si>
    <t>Clientes</t>
  </si>
  <si>
    <t>Cercanía con públicos de interés</t>
  </si>
  <si>
    <t>Portafolio y cobertura de servicios</t>
  </si>
  <si>
    <t>Alianzas estratégicas y cooperación de otras Entidades</t>
  </si>
  <si>
    <t>Fortaleza financiera</t>
  </si>
  <si>
    <t>Habilidades Comunicacionales</t>
  </si>
  <si>
    <t>Aprendizaje y Crecimiento</t>
  </si>
  <si>
    <t>Nuevas tecnologías + Innovación + ID</t>
  </si>
  <si>
    <t>Gestión Misional y de Gobierno</t>
  </si>
  <si>
    <t>Transparencia, participación y servicio al Ciudadano</t>
  </si>
  <si>
    <t>Procesos Internos</t>
  </si>
  <si>
    <t>Perspectiva BSC</t>
  </si>
  <si>
    <t>MVCT</t>
  </si>
  <si>
    <t>Sumatoria de viviendas</t>
  </si>
  <si>
    <t>Meta a 2018</t>
  </si>
  <si>
    <t>Viviendas de interés prioritario y social iniciadas en el Programa de Cobertura Condicionada para Créditos de Vivienda Segunda Generación - "Frech"</t>
  </si>
  <si>
    <t>Viviendas de interés social iniciadas en el Programa de promoción y acceso a vivienda de interés social - "Mi Casa Ya"</t>
  </si>
  <si>
    <t>Viviendas iniciadas de interés prioritario programa de vivienda gratis segunda fase</t>
  </si>
  <si>
    <t>FNA</t>
  </si>
  <si>
    <t>Número de Afiliados por Cesantías y AVC</t>
  </si>
  <si>
    <t>Sumatoria de afiliados a cesantías y AVC</t>
  </si>
  <si>
    <t>CRA</t>
  </si>
  <si>
    <t>Metas Anuales</t>
  </si>
  <si>
    <t>Municipios capacitados en la elaboración del inventario de asentamientos en zonas de alto riesgo</t>
  </si>
  <si>
    <t>Sumatoria de Municipios capacitados en la elaboración del inventario de asentamientos en zonas de alto riesgo</t>
  </si>
  <si>
    <t>Sumatoria de estudios y propuestas normativas desarrolladas</t>
  </si>
  <si>
    <t>Porcentaje de avance del Plan Institucional de Capacitación, formulado, implementado y publicado en la Intranet.</t>
  </si>
  <si>
    <t>(Actividades ejecutadas en el plan institucional de capacitación/ Actividades programadas) *100</t>
  </si>
  <si>
    <t>Gestión del Talento Humano</t>
  </si>
  <si>
    <t>Porcentaje de avance del programa de bienestar social e incentivos, formulado, implementado y publicado en la intranet.</t>
  </si>
  <si>
    <t>(Actividades ejecutadas en el programa de bienestar social e incentivos/ Actividades programadas) *100</t>
  </si>
  <si>
    <t>Tecnología y Procesos</t>
  </si>
  <si>
    <t>Porcentaje de avance del Programa de Gestión Documental elaborado e implementado.</t>
  </si>
  <si>
    <t>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t>
  </si>
  <si>
    <t>Incrementar la cantidad de alianzas estratégicas y APPs en el Sector, mediante la interacción con Gremios, Entidades involucrados en el Sector, Entidades de cooperación internacional, Entidades territoriales y en general cualquier Ente externo al Sector, que permitan incrementar recursos, generar conocimientos técnicos adicionales, implementar programas y proyectos de vivienda y APSB.</t>
  </si>
  <si>
    <t>Contar con los recursos necesarios en el Sector, que garanticen la continuidad de los programas y planes de cada Entidad, mediante la realización de planes y proyectos atractivos, la gestión ante el Gobierno Nacional, el buen manejo de los recursos y la adecuada planeación de las inversiones</t>
  </si>
  <si>
    <t>Incrementar las capacidades de comunicación, interna de las Entidades del Sector, entre las diferentes Entidades y externa hacia los públicos de interés, mediante  la mejora en los canales de comunicación y la construcción de informes sectoriales de amplia divulgación, de tal forma que faciliten la gestión de las Entidades del Sector.</t>
  </si>
  <si>
    <t>Actividades cumplidas / actividades programadas en el plan *100</t>
  </si>
  <si>
    <t>OCI</t>
  </si>
  <si>
    <t>Cantidad de eventos</t>
  </si>
  <si>
    <t>Porcentaje de hogares urbanos en condiciones de déficit de vivienda cuantitativo</t>
  </si>
  <si>
    <t>Porcentaje de hogares urbanos en condiciones de déficit de vivienda cualitativo</t>
  </si>
  <si>
    <t>Incrementar el portafolio de productos y la cobertura geográfica y poblacional de los servicios del Sector, mediante el diseño y ejecución de políticas y proyectos nuevos y el mantenimiento de los programas exitosos, que garanticen incrementar la cantidad de beneficiarios.</t>
  </si>
  <si>
    <t>Lograr que más del 50% de las atenciones se realicen a través de canales diferentes a los PAC</t>
  </si>
  <si>
    <t>Crecer anualmente en la calificación del Índice de Satisfacción de Cliente (CIV) de Colombia sobre la base de 2015</t>
  </si>
  <si>
    <t xml:space="preserve">Índice de Satisfacción de la entidad </t>
  </si>
  <si>
    <t>Desarrollar una cultura organizacional de carácter humano, enfocada en el servicio y la gestión por resultados</t>
  </si>
  <si>
    <t>Nivel de desarrollo de las competencias de Orientación a resultados y al cliente y excelencia en el servicio</t>
  </si>
  <si>
    <t>Incrementar la colocación de Crédito Constructor</t>
  </si>
  <si>
    <t>Mantener las tasas de interés más competitivas en Crédito Hipotecario para VIS</t>
  </si>
  <si>
    <t>Ranking de tasa de interés en crédito hipotecario VIS</t>
  </si>
  <si>
    <t>Entidad con la tasa VIS promedio más baja del mercado</t>
  </si>
  <si>
    <t>Valor de créditos Aprobados Acumulados</t>
  </si>
  <si>
    <t>Valor de créditos Desembolsados Acumulados</t>
  </si>
  <si>
    <t>Mantener la calificación de deuda corporativa de largo plazo en AAA</t>
  </si>
  <si>
    <t>Calificación de deuda corporativa de largo plazo en AAA</t>
  </si>
  <si>
    <t>Indicador de deuda corporativa largo plazo de Fitch Ratings AAA</t>
  </si>
  <si>
    <t>Diseñar e Implementar el Plan Estratégico de Tecnología</t>
  </si>
  <si>
    <t>Porcentaje de cumplimiento del diseño e implementación del Plan Estratégico de Tecnología</t>
  </si>
  <si>
    <t>Desarrollar e implementar un modelo de gestión de conocimiento en la organización</t>
  </si>
  <si>
    <t>OAP</t>
  </si>
  <si>
    <t xml:space="preserve">Articular los modelos de gestión dentro del sistema Integrado de la entidad mediante  estandarización de los procesos para cumplir los requisitos establecidos en la normatividad vigente </t>
  </si>
  <si>
    <t xml:space="preserve">Capacitaciones en materia contractual. </t>
  </si>
  <si>
    <t>capacitaciones realizadas/ capacitaciones programadas</t>
  </si>
  <si>
    <t>DEUT</t>
  </si>
  <si>
    <t>Sumatoria de Municipios asistidos técnicamente para la revisión de los planes de ordenamiento territorial - POT</t>
  </si>
  <si>
    <t>Sumatoria de Municipios asistidos en la incorporación de la gestión del riesgo en los POT</t>
  </si>
  <si>
    <t>Actuaciones Urbanas Integrales Evaluadas</t>
  </si>
  <si>
    <t>Sumatoria de Actuaciones Urbanas Integrales Evaluadas</t>
  </si>
  <si>
    <t>Entidades Territoriales apoyadas financieramente para la ejecución de programas y proyectos de desarrollo urbano y territorial</t>
  </si>
  <si>
    <t>Sumatoria de entidades apoyadas</t>
  </si>
  <si>
    <t>Cumplimiento de las actividades del Programa anual de auditoría</t>
  </si>
  <si>
    <t>(No. De quejas e informes tramitados durante el mes / No. De quejas e informes recibidos durante el mes) *100</t>
  </si>
  <si>
    <t>GCID</t>
  </si>
  <si>
    <t xml:space="preserve">Cumplimiento cronograma actividades de sensibilización  </t>
  </si>
  <si>
    <t>GTH</t>
  </si>
  <si>
    <t>DSH</t>
  </si>
  <si>
    <t>Títulos de predios fiscales y privados generados</t>
  </si>
  <si>
    <t>Sumatoria de subsidios asignados</t>
  </si>
  <si>
    <t>Contribuir a la articulación de las Entidades del Sector, mediante la creación de estrategias, objetivos e indicadores, comunes, que garanticen el cumplimiento de los retos del Sector ante el Gobierno Nacional.</t>
  </si>
  <si>
    <t>Formular las políticas, normativa, regulación y demás instrumentos legales y de gestión, mediante la presentación y aprobación de las mismas , para mejorar la prestación de los servicios de Agua Potable y Saneamiento Básico, consolidar un mejor sistema de Ciudades amables y productivas, mejorar la calidad de vida de las personas en el territorio nacional, contribuyendo con la disminución del déficit de vivienda urbana,  y con el desarrollo económico de Colombia.</t>
  </si>
  <si>
    <t>Formular la política pública de vivienda, agua potable, saneamiento básico y desarrollo urbano y territorial, así como los instrumentos normativos que la desarrollen, de acuerdo con las necesidades contempladas en el PND, los compromisos internacionales suscritos y la normatividad vigente, con el propósito de consolidar el sistema de ciudades, con patrones de uso eficiente y sostenible del suelo, para contribuir al mejoramiento de la calidad de vida de la población colombiana.</t>
  </si>
  <si>
    <t>DDS</t>
  </si>
  <si>
    <t>Fortalecer los mecanismos de interacción del Sector hacia sus públicos de interés, mediante oportunidad y pertinencia en los procesos de atención, asistencia técnica, capacitación y entrega de información, para mejorar la percepción  de las partes interesadas y la transparencia de las Entidades del Sector</t>
  </si>
  <si>
    <t>Brindar información, orientación y asistencia, por medio de actividades de promoción y acompañamiento, para la implementación de políticas, normativa, planes, programas y proyectos, en materia de vivienda, APSB, desarrollo urbano y territorial a los públicos de interés, de manera oportuna y pertinente.</t>
  </si>
  <si>
    <t xml:space="preserve">Atención a solicitudes de actuaciones disciplinarias 
</t>
  </si>
  <si>
    <t>Presupuesto obligado / Presupuesto apropiado</t>
  </si>
  <si>
    <t>Mejorar el desempeño de los servidores públicos, mediante estrategias de gestión de talento humano que permitan contar con personal competente, suficiente y motivado, para el logro de los objetivos del Sector.</t>
  </si>
  <si>
    <t>Mejorar el desempeño de los servidores públicos de la Entidad, mediante estrategias administrativas y operativas de selección, vinculación, capacitación, seguridad y salud en el trabajo, para garantizar la competencia y el bienestar del personal.</t>
  </si>
  <si>
    <t>Modelos de gestión integrados</t>
  </si>
  <si>
    <t># modelos integrados</t>
  </si>
  <si>
    <t>Mejorar los procesos y la tecnología que usa el Sector, mediante proyectos de modernización tecnológica y administrativa que permitan prestar servicios de manera eficiente, eficaz y efectiva.</t>
  </si>
  <si>
    <t>SECTOR</t>
  </si>
  <si>
    <t>Gestión del Talento humano: Capacitado, suficiente, motivado</t>
  </si>
  <si>
    <t>Dar a conocer a la ciudadanía, a las partes interesadas y a los servidores públicos, mediante canales y procedimientos efectivos, las políticas, programas, proyectos, planes y actuaciones del Ministerio, para lograr una divulgación de información suficiente y atención oportuna y pertinente.</t>
  </si>
  <si>
    <t>Dirección Programas</t>
  </si>
  <si>
    <t>Promover a través de la regulación, las condiciones de mercado adecuadas para la prestación de los servicios de Acueducto, Alcantarillado y Aseo.</t>
  </si>
  <si>
    <t>Sumatoria de documentos y estudios</t>
  </si>
  <si>
    <t xml:space="preserve">Sumatoria de productos comunicacionales internos aprobados por coordinador del grupo </t>
  </si>
  <si>
    <t>Fortalecer la gestión institucional para enfrentar los retos del sector.</t>
  </si>
  <si>
    <t>Cantidad de personas con acceso a una solución de alcantarillado</t>
  </si>
  <si>
    <t>Incrementar las capacidades de Innovación de las Entidades del Sector, mediante la implementación de programas de innovación, la incorporación de nueva tecnología y la elaboración de investigaciones estructuradas, que permita la creación de productos y procesos innovadores para satisfacer a los públicos de interés</t>
  </si>
  <si>
    <t>Porcentaje de solicitudes atendidas Por la Oficina Asesora Jurídica</t>
  </si>
  <si>
    <t>Implementar estrategia de gestión misional que posicione a la CRA como referente regulatorio.</t>
  </si>
  <si>
    <t>Jornadas de rendición de cuentas en el marco de la estrategia de transparencia</t>
  </si>
  <si>
    <t>Sumatoria de talleres</t>
  </si>
  <si>
    <t>Talleres regionales (Plan de asistencia técnica  y capacitación con enfoque territorial para facilitar la aplicación y conocimiento de los marcos regulatorios de AAA)</t>
  </si>
  <si>
    <t>Sumatoria de jornadas</t>
  </si>
  <si>
    <t>Actividades realizadas / Actividades programadas * 100</t>
  </si>
  <si>
    <t>No. Servicios canales diferentes al PAC / No. Servicios totales * 100</t>
  </si>
  <si>
    <t>Porcentaje de atenciones NO PAC</t>
  </si>
  <si>
    <t>Número de acuerdos y/o apoyos de cooperantes internacionales</t>
  </si>
  <si>
    <t>Número de eventos internacionales para presentar y promocionar los desarrollos regulatorios de APSB  de Colombia</t>
  </si>
  <si>
    <t>Sumatoria de acuerdos</t>
  </si>
  <si>
    <t>Sumatoria de eventos internacionales con participación CRA</t>
  </si>
  <si>
    <t>Propuesta normativa para ajustar la estructura de la UAE CRA</t>
  </si>
  <si>
    <t>Porcentaje de actividades requeridas para fortalecer la gestión institucional ejecutadas</t>
  </si>
  <si>
    <t>Porcentaje de actividades requeridas para fortalecer las competencias y el talento humano dela UAE CRA</t>
  </si>
  <si>
    <t>Sumatoria de propuestas</t>
  </si>
  <si>
    <t>(Actividades ejecutadas / Actividades programadas) *100</t>
  </si>
  <si>
    <t>Subsidios asignados para Viviendas de interés prioritario iniciadas en el programa de vivienda - VIPA</t>
  </si>
  <si>
    <t>Subsidios asignados para Viviendas de interés social iniciadas en el Programa de promoción y acceso a vivienda de interés social - "Mi Casa Ya"</t>
  </si>
  <si>
    <t>Asesorar, acompañar, evaluar y verificar la conformidad del Sistema de Control Interno del Ministerio de Vivienda de Ciudad y Territorio y FONVIVIENDA,  de forma Independiente, Objetiva y Oportuna</t>
  </si>
  <si>
    <t>CDP´s y RP´s Expedidos</t>
  </si>
  <si>
    <t>((No de CDP'S Emitidos + No de RP'S Emitidos )/ (No de CDP'S Correctamente Solicitados +  No de RP'S Correctamente Solicitado)) * 100</t>
  </si>
  <si>
    <t>Informes de Estados Financieros</t>
  </si>
  <si>
    <t>Porcentaje de PAC Ejecutado</t>
  </si>
  <si>
    <t>SFP</t>
  </si>
  <si>
    <t>Instrumentos para divulgar los desarrollos regulatorios</t>
  </si>
  <si>
    <t>Sumatoria de instrumentos</t>
  </si>
  <si>
    <t>Porcentaje de actividades de la estrategia de comunicaciones ejecutadas utilizando los diferentes medios disponibles dirigidas a los diferentes stakeholders y orientada a divulgar la gestión institucional, los desarrollos regulatorios y avances sectoriales</t>
  </si>
  <si>
    <t>Sumatoria de pilotos con aplicación de la metodología AIN</t>
  </si>
  <si>
    <t>Porcentaje de proyectos regulatorios de la CRA que utilizan AIN</t>
  </si>
  <si>
    <t>Proyectos de la agenda regulatoria priorizados con aplicación del AIN/ Total proyectos * 100</t>
  </si>
  <si>
    <t>Sumatoria agendas</t>
  </si>
  <si>
    <t xml:space="preserve">Documentos de seguimiento y/o análisis de medidas regulatorias </t>
  </si>
  <si>
    <t>Número de publicaciones con artículos estratégicos del sector y la regulación</t>
  </si>
  <si>
    <t>Número de documentos de política (Conpes) y normas sectoriales (decretos) construidas con apoyo  de la UAE CRA</t>
  </si>
  <si>
    <t>Sumatoria de documentos</t>
  </si>
  <si>
    <t>Sumatoria de publicaciones</t>
  </si>
  <si>
    <t>Sumatoria de documentos y normas sectoriales</t>
  </si>
  <si>
    <t>Calificación Año (Indicador ACSI: Calidad percibida, expectativa cliente, valor percibido, lealtad y PQRs)</t>
  </si>
  <si>
    <t>AAA
F1
BRC1</t>
  </si>
  <si>
    <t>Mejorar las competencias de los funcionarios del FNA, mediante la Implementación de programas de capacitación (PIC)</t>
  </si>
  <si>
    <t>Consolidación de conceptos a proyectos de ley en primer debate que afectan las políticas del Ministerio</t>
  </si>
  <si>
    <t xml:space="preserve">Elaboración y publicación del anteproyecto anual de presupuesto </t>
  </si>
  <si>
    <t>Porcentaje de personas en situación de pobreza multidimensional: Sin acceso a fuente de agua mejorada</t>
  </si>
  <si>
    <t>Porcentaje de personas en situación de pobreza multidimensional: Inadecuada eliminación de excretas</t>
  </si>
  <si>
    <t>Porcentaje de personas en situación de pobreza multidimensional: Pisos inadecuados</t>
  </si>
  <si>
    <t>Porcentaje de personas en situación de pobreza multidimensional: Paredes exteriores inadecuadas</t>
  </si>
  <si>
    <t>Porcentaje de personas en situación de pobreza multidimensional: Hacinamiento crítico</t>
  </si>
  <si>
    <t xml:space="preserve">Incrementar la cantidad de afiliados por Cesantías y AVC </t>
  </si>
  <si>
    <t xml:space="preserve">Implementar estrategia de gestión misional que posicione a la CRA como referente regulatorio. </t>
  </si>
  <si>
    <t>Fortalecer la gestión institucional para enfrentar los retos del sector</t>
  </si>
  <si>
    <t>Porcentaje de avance del Plan anual de Trabajo de Seguridad y Salud en el Trabajo</t>
  </si>
  <si>
    <t>Código</t>
  </si>
  <si>
    <t>CVI-01</t>
  </si>
  <si>
    <t>CVI-02</t>
  </si>
  <si>
    <t>CVI-03</t>
  </si>
  <si>
    <t>CVI-04</t>
  </si>
  <si>
    <t>CVI-05</t>
  </si>
  <si>
    <t>FMI-01</t>
  </si>
  <si>
    <t>NIN-02</t>
  </si>
  <si>
    <t>NIN-03</t>
  </si>
  <si>
    <t>NIN-04</t>
  </si>
  <si>
    <t>NIN-05</t>
  </si>
  <si>
    <t>NIN-06</t>
  </si>
  <si>
    <t>NIN-08</t>
  </si>
  <si>
    <t>NIN-09</t>
  </si>
  <si>
    <t>NIN-10</t>
  </si>
  <si>
    <t>NIN-14</t>
  </si>
  <si>
    <t>NOR-01</t>
  </si>
  <si>
    <t>NOR-02</t>
  </si>
  <si>
    <t>NOR-03</t>
  </si>
  <si>
    <t>NOR-04</t>
  </si>
  <si>
    <t>NOR-05</t>
  </si>
  <si>
    <t>NOR-06</t>
  </si>
  <si>
    <t>NOR-07</t>
  </si>
  <si>
    <t>CPI-01</t>
  </si>
  <si>
    <t>CPI-02</t>
  </si>
  <si>
    <t>CPI-03</t>
  </si>
  <si>
    <t>CPI-05</t>
  </si>
  <si>
    <t>CPI-06</t>
  </si>
  <si>
    <t>CPI-07</t>
  </si>
  <si>
    <t>CPI-08</t>
  </si>
  <si>
    <t>CPI-09</t>
  </si>
  <si>
    <t>CPI-10</t>
  </si>
  <si>
    <t>CPI-11</t>
  </si>
  <si>
    <t>CPI-12</t>
  </si>
  <si>
    <t>CPI-13</t>
  </si>
  <si>
    <t>CPI-14</t>
  </si>
  <si>
    <t>CPI-17</t>
  </si>
  <si>
    <t>CPI-18</t>
  </si>
  <si>
    <t>CPI-19</t>
  </si>
  <si>
    <t>CPI-20</t>
  </si>
  <si>
    <t>CPI-21</t>
  </si>
  <si>
    <t>CPI-22</t>
  </si>
  <si>
    <t>CPI-23</t>
  </si>
  <si>
    <t>CPI-24</t>
  </si>
  <si>
    <t>CPI-25</t>
  </si>
  <si>
    <t>CPI-26</t>
  </si>
  <si>
    <t>CPI-27</t>
  </si>
  <si>
    <t>CPI-28</t>
  </si>
  <si>
    <t>CPI-29</t>
  </si>
  <si>
    <t>PCS-01</t>
  </si>
  <si>
    <t>PCS-02</t>
  </si>
  <si>
    <t>PCS-03</t>
  </si>
  <si>
    <t>AEC-01</t>
  </si>
  <si>
    <t>AEC-02</t>
  </si>
  <si>
    <t>FFI-01</t>
  </si>
  <si>
    <t>FFI-02</t>
  </si>
  <si>
    <t>FFI-03</t>
  </si>
  <si>
    <t>FFI-04</t>
  </si>
  <si>
    <t>FFI-05</t>
  </si>
  <si>
    <t>FFI-06</t>
  </si>
  <si>
    <t>FFI-07</t>
  </si>
  <si>
    <t>FFI-08</t>
  </si>
  <si>
    <t>FFI-09</t>
  </si>
  <si>
    <t>FFI-10</t>
  </si>
  <si>
    <t>FFI-11</t>
  </si>
  <si>
    <t>FFI-12</t>
  </si>
  <si>
    <t>FFI-13</t>
  </si>
  <si>
    <t>HCO-01</t>
  </si>
  <si>
    <t>HCO-02</t>
  </si>
  <si>
    <t>HCO-03</t>
  </si>
  <si>
    <t>TEP-01</t>
  </si>
  <si>
    <t>TEP-11</t>
  </si>
  <si>
    <t>TEP-12</t>
  </si>
  <si>
    <t>TEP-13</t>
  </si>
  <si>
    <t>GTH-01</t>
  </si>
  <si>
    <t>GTH-02</t>
  </si>
  <si>
    <t>GTH-04</t>
  </si>
  <si>
    <t>GTH-05</t>
  </si>
  <si>
    <t>GTH-06</t>
  </si>
  <si>
    <t>GTH-07</t>
  </si>
  <si>
    <t>GTH-08</t>
  </si>
  <si>
    <t>GTH-09</t>
  </si>
  <si>
    <t>GTH-10</t>
  </si>
  <si>
    <t>GTH-11</t>
  </si>
  <si>
    <t>Implementar el Análisis de Impacto Normativo (AIN) en la regulación que expida la CRA como instrumentos para incorporación de mejores prácticas internacionales en el marco de los compromisos de Colombia con la OCDE</t>
  </si>
  <si>
    <t>Productos de comunicación aprobados para los canales de comunicación interna.</t>
  </si>
  <si>
    <t>Productos de comunicación aprobados para los canales de comunicación externa.</t>
  </si>
  <si>
    <t xml:space="preserve">Sumatoria de productos comunicacionales externos aprobados por coordinador del grupo </t>
  </si>
  <si>
    <t>Viviendas escrituradas del Programa de Vivienda Gratuita 1 y 2</t>
  </si>
  <si>
    <t>Viviendas terminadas del Programa de Vivienda Gratuita 1 y 2</t>
  </si>
  <si>
    <t>Cantidad de personas con acceso a agua potable rural</t>
  </si>
  <si>
    <t>Cantidad de personas con acceso a agua potable total</t>
  </si>
  <si>
    <t>PDA con planes de aseguramiento en implementación</t>
  </si>
  <si>
    <t xml:space="preserve">Municipios con acciones de reducción de riesgo por desabastecimiento en temporada seca ejecutadas </t>
  </si>
  <si>
    <t>Nuevas personas beneficiadas con proyectos que mejoran provisión, calidad y/o continuidad de los servicios de acueducto y alcantarillado</t>
  </si>
  <si>
    <t>Cantidad de personas beneficiadas</t>
  </si>
  <si>
    <t>(hogares urbanos en condiciones de déficit de vivienda cuantitativo/Total hogares urbanos)*100</t>
  </si>
  <si>
    <t>(hogares urbanos en condiciones de déficit de vivienda cualitativo/Total hogares urbanos)*100</t>
  </si>
  <si>
    <t>Sumatoria de viviendas escrituradas</t>
  </si>
  <si>
    <t>Sumatoria de viviendas terminadas</t>
  </si>
  <si>
    <t>Sumatoria de personas con manejo adecuado de aguas residuales en la zona rural</t>
  </si>
  <si>
    <t>Sumatoria PDAs con planes de aseguramiento en implementación</t>
  </si>
  <si>
    <t xml:space="preserve">Sumatoria Municipios con acciones de reducción de riesgo por desabastecimiento en temporada seca ejecutadas </t>
  </si>
  <si>
    <t>NIN-15</t>
  </si>
  <si>
    <t>NIN-16</t>
  </si>
  <si>
    <t>NIN-17</t>
  </si>
  <si>
    <t>NIN-18</t>
  </si>
  <si>
    <t>NIN-21</t>
  </si>
  <si>
    <t>NIN-22</t>
  </si>
  <si>
    <t>CPI-30</t>
  </si>
  <si>
    <t>Documentos y/o estudios para el análisis y desarrollo del sector de APSB</t>
  </si>
  <si>
    <t>Estudios y Propuestas normativas y de política orientadas a optimizar el marco normativo en materia de Vivienda de desarrollo urbano y territorial sostenible.</t>
  </si>
  <si>
    <t>Porcentaje de avance componente GEL - TIC para Servicios</t>
  </si>
  <si>
    <t>(sumatoria cumplimiento componente GEL / % exigido Componente GEL)</t>
  </si>
  <si>
    <t>Of. TIC</t>
  </si>
  <si>
    <t>Porcentaje de avance componente GEL - TIC para Gobierno Abierto</t>
  </si>
  <si>
    <t>Porcentaje de avance componente GEL - TIC para la Gestión</t>
  </si>
  <si>
    <t>(sumatoria cumplimiento componente GEL / % exigido componente  GEL)</t>
  </si>
  <si>
    <t>Porcentaje de avance componente GEL - Seguridad y privacidad en la Información</t>
  </si>
  <si>
    <t>(sumatoria cumplimiento componente GEL / % exigido componente GEL)</t>
  </si>
  <si>
    <t xml:space="preserve">Porcentaje de aguas residuales urbanas tratadas </t>
  </si>
  <si>
    <t>Aguas residuales tratadas / Total aguas residuales * 100</t>
  </si>
  <si>
    <t>Porcentaje de Municipios que tratan adecuadamente los Residuos Sólidos</t>
  </si>
  <si>
    <t>Municipios que tratan adecuadamente los residuos sólidos / Total de Municipios *100</t>
  </si>
  <si>
    <t>Personas con manejo adecuado de aguas residuales en la zona rural (Millones)</t>
  </si>
  <si>
    <t>Personas con acceso a agua potable (Millones)</t>
  </si>
  <si>
    <t>Personas con acceso a agua potable en la zona rural (Millones)</t>
  </si>
  <si>
    <t>Personas con acceso a una solución de alcantarillado (Millones)</t>
  </si>
  <si>
    <t>Municipios Capacitados y/o apoyados técnicamente para la revisión de los planes de ordenamiento Territorial (POT)</t>
  </si>
  <si>
    <t xml:space="preserve">Municipios Capacitados en la incorporación de la gestión del riesgo en la revisión de sus POT  </t>
  </si>
  <si>
    <t>Entidades territoriales asistidas:
Para el Desarrollo del programa de Conexiones Intradomiciliarias (PCI) de acuerdo con el Plan Nacional de Desarrollo.</t>
  </si>
  <si>
    <t>Oficina Asesora Jurídica</t>
  </si>
  <si>
    <t>Porcentaje de avance del Plan Estratégico de recursos humanos formulado, implementado y publicado en la página web institucional.</t>
  </si>
  <si>
    <t>GTH-03</t>
  </si>
  <si>
    <t>Contribuir a la articulación de las Entidades del Sector, mediante el seguimiento y cumplimiento del Plan Estratégico Sectorial, que garanticen su cumplimiento ante  el Gobierno Nacional.</t>
  </si>
  <si>
    <t>NIN-07</t>
  </si>
  <si>
    <t>NIN-11</t>
  </si>
  <si>
    <t>NIN-12</t>
  </si>
  <si>
    <t>NIN-13</t>
  </si>
  <si>
    <t>NIN-19</t>
  </si>
  <si>
    <t>NIN-20</t>
  </si>
  <si>
    <t>CPI-04</t>
  </si>
  <si>
    <t>TEP-03</t>
  </si>
  <si>
    <t>TEP-04</t>
  </si>
  <si>
    <t>TEP-05</t>
  </si>
  <si>
    <t>TEP-06</t>
  </si>
  <si>
    <t>TEP-07</t>
  </si>
  <si>
    <t>TEP-08</t>
  </si>
  <si>
    <t>TEP-09</t>
  </si>
  <si>
    <t>TEP-10</t>
  </si>
  <si>
    <t>NID-01</t>
  </si>
  <si>
    <t>(Actividades ejecutadas en el plan/ Actividades programadas) *100</t>
  </si>
  <si>
    <t>Sector</t>
  </si>
  <si>
    <t>Versión:3.0</t>
  </si>
  <si>
    <t>Código: PEF-F-09</t>
  </si>
  <si>
    <t xml:space="preserve">DIVIS </t>
  </si>
  <si>
    <t>SSA</t>
  </si>
  <si>
    <t xml:space="preserve">GAUA 
</t>
  </si>
  <si>
    <t xml:space="preserve">Entidad/Área Responsable </t>
  </si>
  <si>
    <t>Acercamiento del Ministro con la comunidad para hacer seguimiento a los proyectos de vivienda, agua potable y saneamiento básico ejecutados, en ejecución y por ejecutar en el territorio nacional</t>
  </si>
  <si>
    <t>Fecha: 31/08/2017</t>
  </si>
  <si>
    <t>Unidad de medida</t>
  </si>
  <si>
    <t>Porcentaje</t>
  </si>
  <si>
    <t>Número</t>
  </si>
  <si>
    <t>Millones</t>
  </si>
  <si>
    <t xml:space="preserve">Mejorar la calidad de vida de los habitantes de Colombia en cuanto a vivienda y a los servicios de agua potable y saneamiento básico, mediante la construcción de Ciudades amables y sostenibles y la implementación de programas, que busquen sostenibilidad del recurso hídrico, disminuir la brecha de pobreza, incrementar la calidad de las viviendas y de los servicios de APSB y generar desarrollo económico para Colombia.
</t>
  </si>
  <si>
    <t>Despacho Ministro</t>
  </si>
  <si>
    <t xml:space="preserve">
(Actividades ejecutadas en  el programa de gestión documental/ Actividades programadas) *100</t>
  </si>
  <si>
    <t xml:space="preserve">
60%</t>
  </si>
  <si>
    <t xml:space="preserve">
50%</t>
  </si>
  <si>
    <t xml:space="preserve">
75%</t>
  </si>
  <si>
    <t xml:space="preserve">
80%</t>
  </si>
  <si>
    <t>Sumatoria de predios titulados</t>
  </si>
  <si>
    <t>Promedio mensual (((PAC Ejecutado)/(PAC solicitado)*100)</t>
  </si>
  <si>
    <t>Plan anual de adquisiciones ejecutado / Plan anual de Adquisiciones total * 100</t>
  </si>
  <si>
    <t>Servicios Atendidos / Servicios Requeridos (7)</t>
  </si>
  <si>
    <t>(Número de proyectos de ley en seguimiento con concepto)/(Número total de proyectos de ley en seguimiento)*100</t>
  </si>
  <si>
    <t>Total población desplazada asignada en el programa de vivienda gratuita / Población con subsidio familiar de vivienda en especie asignado * 100</t>
  </si>
  <si>
    <t>Cumplimiento del Plan Estratégico Sectorial</t>
  </si>
  <si>
    <t xml:space="preserve">Metas cumplidas en el periodo / Metas a medir en el periodo * 100
</t>
  </si>
  <si>
    <t>TIC</t>
  </si>
  <si>
    <t xml:space="preserve">Sumatoria de informes trimestrales de seguimiento </t>
  </si>
  <si>
    <t>Asegurar que cada vez más colombianos tengan derecho a condiciones de habitabilidad dignas, a través de la implementación de políticas, normativa, planes, programas y proyectos en materia de vivienda, agua potable, saneamiento básico, desarrollo urbano y territorial, con el fin de contribuir en el mejoramiento de la calidad de vida y la disminución de la pobreza de la población.</t>
  </si>
  <si>
    <t>Mejorar los procesos y la tecnología que usa la Entidad, mediante proyectos de modernización y mantenimiento tecnológico y administrativo, de tal forma que se reduzcan los trámites y el consumo de papel, y se atienda oportunamente a funcionarios y públicos de interés.</t>
  </si>
  <si>
    <t>Sumatoria de metros lineales intervenidos</t>
  </si>
  <si>
    <t>730 ml</t>
  </si>
  <si>
    <t>5800ml</t>
  </si>
  <si>
    <t>667ml</t>
  </si>
  <si>
    <t>730ml</t>
  </si>
  <si>
    <t>Metro Lineal</t>
  </si>
  <si>
    <t>Diagnóstico de la infraestructura realizado</t>
  </si>
  <si>
    <t>Eventos de sensibilización realizados</t>
  </si>
  <si>
    <t>Actividades de saneamiento realizadas a bienes inmuebles del extinto ICT-INURBE</t>
  </si>
  <si>
    <t>Sumatoria de actividades de saneamiento realizadas a bienes inmuebles del extinto ICT-INURBE</t>
  </si>
  <si>
    <t xml:space="preserve">Porcentaje
</t>
  </si>
  <si>
    <t xml:space="preserve">100%
</t>
  </si>
  <si>
    <t xml:space="preserve">Realizar los mantenimientos preventivos y correctivos identificados
</t>
  </si>
  <si>
    <t>Porcentaje de Subsidios Familiares de Vivienda en Especie asignados a Población desplazada en el programa de vivienda gratuita</t>
  </si>
  <si>
    <t>Estudios  y propuestas de nuevas disposiciones o modificaciones normativas o de política del sector (APSB)</t>
  </si>
  <si>
    <t xml:space="preserve">Sumatoria de estudios y propuestas de nuevas disposiciones o modificaciones normativas o de política del sector </t>
  </si>
  <si>
    <t>Municipios asistidos técnicamente  en procesos de mejoramiento integral de barrios.</t>
  </si>
  <si>
    <t>Sumatoria de Municipios apoyados</t>
  </si>
  <si>
    <t>Entidades Territoriales Asistidas / Entidades con solicitud o programación de asistencia *100</t>
  </si>
  <si>
    <t>Eficiencia Administrativa y Gestión Financiera</t>
  </si>
  <si>
    <t>Sumatoria de Informes Presentados a la Contaduría General de la Nación</t>
  </si>
  <si>
    <t>Presentación anual del anteproyecto de presupuesto</t>
  </si>
  <si>
    <t>Avance de ejecución  plan anual de Adquisiciones formulado y actualizado de gastos Generales, de acuerdo a los lineamientos de Colombia Compra eficiente.</t>
  </si>
  <si>
    <t>Sumatoria de diagnósticos realizados</t>
  </si>
  <si>
    <t>Avance de ejecución  de las actividades de adecuación y mejoramiento</t>
  </si>
  <si>
    <t>Actividades de adecuación y mejoramiento ejecutadas/ actividades de adecuación y mejoramiento programadas * 100</t>
  </si>
  <si>
    <t xml:space="preserve"># de mantenimientos preventivos y correctivos atendidos / # de necesidades de mantenimientos preventivos y correctivos identificadas * 100
</t>
  </si>
  <si>
    <t>Prestación de servicios requeridos para el desarrollo administrativo (Papelería, Credenciales, Servicios Públicos, Servicio Vigilancia y Seguridad, Servicio de Aseo y Cafetería, Servicio de comisiones, servicio de transporte)</t>
  </si>
  <si>
    <t>Seguimiento a la ejecución de proyectos de inversión</t>
  </si>
  <si>
    <t>Facilitar el acceso a un documento o grupo de documentos con el fin de garantizar el derecho que tienen los usuarios para acceder a la información contenida en los archivos públicos propendiendo por la disminución de tiempos de atención</t>
  </si>
  <si>
    <t>Solicitudes de consulta y préstamo atendidos dentro de los siguientes 10 días hábiles / solicitudes de consulta y préstamo en el archivo central * 100</t>
  </si>
  <si>
    <t xml:space="preserve">Eficiencia Administrativa, Gestión Financiera </t>
  </si>
  <si>
    <t>Política Desarrollo Administrativo asociada</t>
  </si>
  <si>
    <t>Índice de pobreza multidimensional Nacional: Sin acceso a fuente de agua mejorada</t>
  </si>
  <si>
    <t>Índice de pobreza multidimensional Nacional: Inadecuada eliminación de excretas</t>
  </si>
  <si>
    <t>Índice de pobreza multidimensional Nacional: Pisos inadecuados</t>
  </si>
  <si>
    <t>Índice de pobreza multidimensional Nacional: Paredes exteriores inadecuadas</t>
  </si>
  <si>
    <t>Índice de pobreza multidimensional Nacional: Hacinamiento crítico</t>
  </si>
  <si>
    <t>Fortalecer los estándares de transparencia de la entidad mediante la implementación del Plan Anticorrupción y de Atención al Ciudadano (PAAC), así como procesos contractuales transparentes, que permitan  mejorar la participación y percepción de la ciudadanía.</t>
  </si>
  <si>
    <t>Grupo de comunicaciones estratégicas</t>
  </si>
  <si>
    <t>Numero de solicitudes atendidas/Solicitudes recibidas*100</t>
  </si>
  <si>
    <t xml:space="preserve">Eficiencia Administrativa  Gestión Financiera </t>
  </si>
  <si>
    <t xml:space="preserve">Línea Base </t>
  </si>
  <si>
    <t>Fortalecer la planeación presupuestal de la Entidad, bajo la metodología de presupuesto orientado a resultados, mediante la implementación de herramientas de programación, formulación y seguimiento de los proyectos de inversión, de tal forma que se pueda contar con los recursos necesarios,  mejorar la eficiencia en su manejo y facilitar la toma de decisiones.</t>
  </si>
  <si>
    <t xml:space="preserve"> Actuación regulatoria publicada o Documento regulatorio desarrollado de acueducto</t>
  </si>
  <si>
    <t>Sumatoria de actuaciones regulatorias publicadas o documentos regulatorios desarrollados de acueducto y alcantarillado</t>
  </si>
  <si>
    <t>Actuación regulatoria publicada o Documento regulatorio desarrollado de aseo</t>
  </si>
  <si>
    <t>Sumatoria de actuaciones regulatorias publicadas o documentos regulatorios desarrollados de aseo</t>
  </si>
  <si>
    <t>Actuación regulatoria publicada o Documento regulatorio de desarrollos transversales</t>
  </si>
  <si>
    <t>Sumatoria de actuaciones regulatorias publicadas o documentos regulatorios de desarrollos transversales</t>
  </si>
  <si>
    <t>Actuación regulatoria publicada o Documento regulatorio desarrollado que  incentiven  el  uso  eficiente  y  de  ahorro  del  agua y reducción de impactos en fuentes hidricas</t>
  </si>
  <si>
    <t xml:space="preserve">Sumatoria de resoluciones definitivas, uso eficiente y de ahorro del agua y reducción de impactos en fuentes hidricas, publicadas </t>
  </si>
  <si>
    <t xml:space="preserve">
Porcentaje de proyectos regulatorios publicados con jornadas de participación ciudadana</t>
  </si>
  <si>
    <t xml:space="preserve">Porcentaje de actividades  ejecutadas/Porcentaje de actividades programadas*100 </t>
  </si>
  <si>
    <t xml:space="preserve">
Política de Gobierno Digital implementada</t>
  </si>
  <si>
    <t xml:space="preserve">
(Número de metas Gobierno Digital cumplidas / Número total de metas establecidas en la Estrategia de Gobierno en Línea)* 100</t>
  </si>
  <si>
    <t>FFI-11A</t>
  </si>
  <si>
    <t>Sumatoria de activos del extinto ICT-INURBE Intervenidos</t>
  </si>
  <si>
    <t>(Promedio del porcentaje de avance  proyectos en ejecución / Promedio  del porcentaje de meta de avance de proyectos ) * Meta Año PETIC.</t>
  </si>
  <si>
    <t>(Actividades ejecutadas plan de trabajo/ total actividades del Plan de trabajo)*100</t>
  </si>
  <si>
    <t xml:space="preserve">Porcentaje de ejecución del plan estrétegico de Talento Humano </t>
  </si>
  <si>
    <t xml:space="preserve">
Resolución de trámite con participación ciudadana/Total resoluciones de trámite del año*100</t>
  </si>
  <si>
    <t>Viviendas de interés prioritario iniciadas en el programa de vivienda - VIPA</t>
  </si>
  <si>
    <t>NIN-01</t>
  </si>
  <si>
    <r>
      <t>Porcentaje de actividades requeridas para fortalecer la gestión institucional ejecutadas</t>
    </r>
    <r>
      <rPr>
        <sz val="10"/>
        <color theme="1"/>
        <rFont val="Calibri"/>
        <family val="2"/>
        <scheme val="minor"/>
      </rPr>
      <t xml:space="preserve"> (SIGC y MIPG)</t>
    </r>
  </si>
  <si>
    <t>Necesidades Insatisfechas</t>
  </si>
  <si>
    <t>Disminuir el déficit habitacional y de servicios de APSB en Colombia, mediante el desarrollo de políticas,  planes y programas, que permitan mejorar la calidad de Vida de los Colombianos</t>
  </si>
  <si>
    <t>(número de procesos publicados en el SECOP en los tiempos establecidos/  número de procesos del MVCT * 100)</t>
  </si>
  <si>
    <t>Gestionar e implementar las acciones y herramientas tendientes a mejorar la relación del ciudadano con el Ministerio</t>
  </si>
  <si>
    <t>Numero de actividades ejecutadas  del PAAC/Numero de actividades programadas del PAAC*100</t>
  </si>
  <si>
    <t>Agenda Regulatoria Desarrollada  en el marco del AIN</t>
  </si>
  <si>
    <t>NIN-22A</t>
  </si>
  <si>
    <t xml:space="preserve">Número </t>
  </si>
  <si>
    <t>Valor de crédito Constructor aprobado en MM de pesos</t>
  </si>
  <si>
    <t>Valor de crédito Constructor desembolsado en MM de pesos</t>
  </si>
  <si>
    <t xml:space="preserve">Porcentaje de avance en el Modelo de Gestión del Conocimiento
</t>
  </si>
  <si>
    <t>Seguimiento Ejecución presupuestal CRA</t>
  </si>
  <si>
    <t xml:space="preserve">
Lograr que cada vez mas afiliados tengan acceso a créditos de vivienda</t>
  </si>
  <si>
    <t>Pesos</t>
  </si>
  <si>
    <t>Porcentaje de avance del Plan Anual de Empleos Vacantes actualizado y publicado en la página web institucional.</t>
  </si>
  <si>
    <t>(Actividades ejecutadas en el plan anual de empleos vacantes / Actividades programadas) * 100</t>
  </si>
  <si>
    <t>(Actividades ejecutadas en el plan estratégico de recursos humanos/ Actividades programadas)  * 100</t>
  </si>
  <si>
    <t xml:space="preserve">
 Número de Créditos Hipotecarios Desembolsados</t>
  </si>
  <si>
    <r>
      <rPr>
        <sz val="10"/>
        <color rgb="FFC00000"/>
        <rFont val="Calibri"/>
        <family val="2"/>
        <scheme val="minor"/>
      </rPr>
      <t xml:space="preserve">
</t>
    </r>
    <r>
      <rPr>
        <sz val="10"/>
        <color theme="1"/>
        <rFont val="Calibri"/>
        <family val="2"/>
        <scheme val="minor"/>
      </rPr>
      <t xml:space="preserve">Sumatoria de los  Créditos Hipotecarios  desembolsados </t>
    </r>
  </si>
  <si>
    <r>
      <rPr>
        <sz val="10"/>
        <color rgb="FFC00000"/>
        <rFont val="Calibri"/>
        <family val="2"/>
        <scheme val="minor"/>
      </rPr>
      <t xml:space="preserve">
</t>
    </r>
    <r>
      <rPr>
        <sz val="10"/>
        <color theme="1"/>
        <rFont val="Calibri"/>
        <family val="2"/>
        <scheme val="minor"/>
      </rPr>
      <t>Sumatoria del valor de  Créditos Hipotecarios  desembolsados  (no acumulados)</t>
    </r>
  </si>
  <si>
    <r>
      <rPr>
        <sz val="10"/>
        <color rgb="FFC00000"/>
        <rFont val="Calibri"/>
        <family val="2"/>
        <scheme val="minor"/>
      </rPr>
      <t xml:space="preserve">
</t>
    </r>
    <r>
      <rPr>
        <sz val="10"/>
        <color theme="1"/>
        <rFont val="Calibri"/>
        <family val="2"/>
        <scheme val="minor"/>
      </rPr>
      <t>Valor  de Créditos Hipotecarios 
Desembolsados  en MM  de pesos</t>
    </r>
  </si>
  <si>
    <t>Porcentaje de contratos suscritos que están precedidos de una adecuada planeación y programación que permita la publicación al secop dentro de los tiempos establecidos</t>
  </si>
  <si>
    <t>Actividades de saneamiento realizadas a activos del extinto ICT-INURBE</t>
  </si>
  <si>
    <t xml:space="preserve"> PLAN ESTRATÉGICO INTEGRADO DE PLANEACIÓN Y GESTIÓN INSTITUCIONAL 2018</t>
  </si>
  <si>
    <t xml:space="preserve">Número
</t>
  </si>
  <si>
    <t xml:space="preserve">Seguimiento a la apropiación Comprometida del 
 MVCT y Fovivienda. 
</t>
  </si>
  <si>
    <t>Presupuesto Comprmetido / Presupuesto apropiado</t>
  </si>
  <si>
    <t>Intervención del Archivo  central del MVCT.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</si>
</sst>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 #,##0.00_-;_-* &quot;-&quot;??_-;_-@_-"/>
    <numFmt numFmtId="165" formatCode="0.0%"/>
    <numFmt numFmtId="166" formatCode="0.0"/>
    <numFmt numFmtId="167" formatCode="#,##0.000"/>
  </numFmts>
  <fonts count="14">
    <font>
      <sz val="11"/>
      <color theme="1"/>
      <name val="Calibri"/>
      <family val="2"/>
      <scheme val="minor"/>
    </font>
    <font>
      <sz val="12"/>
      <color theme="1"/>
      <name val="Calibri"/>
      <family val="2"/>
      <charset val="134"/>
      <scheme val="minor"/>
    </font>
    <font>
      <b/>
      <sz val="11"/>
      <color theme="1"/>
      <name val="Calibri"/>
      <family val="2"/>
      <scheme val="minor"/>
    </font>
    <font>
      <sz val="10"/>
      <color theme="1"/>
      <name val="Calibri"/>
      <family val="2"/>
      <scheme val="minor"/>
    </font>
    <font>
      <sz val="11"/>
      <color theme="1"/>
      <name val="Calibri"/>
      <family val="2"/>
      <scheme val="minor"/>
    </font>
    <font>
      <sz val="10"/>
      <name val="Calibri"/>
      <family val="2"/>
      <scheme val="minor"/>
    </font>
    <font>
      <sz val="10"/>
      <name val="Arial"/>
      <family val="2"/>
    </font>
    <font>
      <b/>
      <sz val="12"/>
      <color theme="1"/>
      <name val="Calibri"/>
      <family val="2"/>
      <charset val="134"/>
      <scheme val="minor"/>
    </font>
    <font>
      <sz val="12"/>
      <color theme="1"/>
      <name val="Verdana"/>
      <family val="2"/>
    </font>
    <font>
      <sz val="10"/>
      <color rgb="FFFF0000"/>
      <name val="Calibri"/>
      <family val="2"/>
      <scheme val="minor"/>
    </font>
    <font>
      <sz val="9"/>
      <name val="Calibri"/>
      <family val="2"/>
      <scheme val="minor"/>
    </font>
    <font>
      <sz val="9"/>
      <color theme="1"/>
      <name val="Calibri"/>
      <family val="2"/>
      <scheme val="minor"/>
    </font>
    <font>
      <sz val="10"/>
      <color rgb="FFC00000"/>
      <name val="Calibri"/>
      <family val="2"/>
      <scheme val="minor"/>
    </font>
    <font>
      <b/>
      <sz val="16"/>
      <color theme="1"/>
      <name val="Calibri"/>
      <family val="2"/>
      <charset val="134"/>
      <scheme val="minor"/>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diagonal/>
    </border>
    <border>
      <left style="medium">
        <color auto="1"/>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diagonal/>
    </border>
    <border>
      <left style="thin">
        <color auto="1"/>
      </left>
      <right style="medium">
        <color indexed="64"/>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diagonal/>
    </border>
    <border>
      <left style="thin">
        <color auto="1"/>
      </left>
      <right style="medium">
        <color indexed="64"/>
      </right>
      <top/>
      <bottom/>
      <diagonal/>
    </border>
  </borders>
  <cellStyleXfs count="4">
    <xf numFmtId="0" fontId="0" fillId="0" borderId="0"/>
    <xf numFmtId="9" fontId="4" fillId="0" borderId="0" applyFont="0" applyFill="0" applyBorder="0" applyAlignment="0" applyProtection="0"/>
    <xf numFmtId="164" fontId="4" fillId="0" borderId="0" applyFont="0" applyFill="0" applyBorder="0" applyAlignment="0" applyProtection="0"/>
    <xf numFmtId="0" fontId="6" fillId="0" borderId="0"/>
  </cellStyleXfs>
  <cellXfs count="186">
    <xf numFmtId="0" fontId="0" fillId="0" borderId="0" xfId="0"/>
    <xf numFmtId="0" fontId="0" fillId="0" borderId="0" xfId="0" applyAlignment="1">
      <alignment horizontal="center" vertical="center"/>
    </xf>
    <xf numFmtId="0" fontId="2" fillId="2" borderId="7" xfId="0" applyFont="1" applyFill="1" applyBorder="1" applyAlignment="1">
      <alignment horizontal="center" vertical="center" wrapText="1"/>
    </xf>
    <xf numFmtId="0" fontId="3" fillId="2" borderId="1" xfId="0" applyFont="1" applyFill="1" applyBorder="1" applyAlignment="1">
      <alignment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Fill="1"/>
    <xf numFmtId="0" fontId="0" fillId="0" borderId="0" xfId="0" applyFill="1"/>
    <xf numFmtId="0" fontId="5" fillId="2" borderId="1" xfId="0" applyFont="1" applyFill="1" applyBorder="1" applyAlignment="1">
      <alignment vertical="center" wrapText="1"/>
    </xf>
    <xf numFmtId="10" fontId="3" fillId="2"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9" fontId="5" fillId="2" borderId="1" xfId="1"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167" fontId="5" fillId="2" borderId="1" xfId="0" applyNumberFormat="1" applyFont="1" applyFill="1" applyBorder="1" applyAlignment="1">
      <alignment horizontal="center" vertical="center" wrapText="1"/>
    </xf>
    <xf numFmtId="9" fontId="3" fillId="2" borderId="1" xfId="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9" fontId="10" fillId="2" borderId="1" xfId="1" applyFont="1" applyFill="1" applyBorder="1" applyAlignment="1">
      <alignment horizontal="center" vertical="center" wrapText="1"/>
    </xf>
    <xf numFmtId="9" fontId="11" fillId="2" borderId="1" xfId="0" applyNumberFormat="1" applyFont="1" applyFill="1" applyBorder="1" applyAlignment="1">
      <alignment horizontal="center" vertical="center" wrapText="1"/>
    </xf>
    <xf numFmtId="9" fontId="10" fillId="2" borderId="1" xfId="0" applyNumberFormat="1" applyFont="1" applyFill="1" applyBorder="1" applyAlignment="1">
      <alignment horizontal="center" vertical="center" wrapText="1"/>
    </xf>
    <xf numFmtId="0" fontId="11" fillId="2" borderId="17" xfId="0" applyFont="1" applyFill="1" applyBorder="1" applyAlignment="1">
      <alignment horizontal="center" vertical="center" wrapText="1"/>
    </xf>
    <xf numFmtId="0" fontId="3" fillId="2" borderId="17"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5" fillId="2" borderId="1" xfId="0" applyFont="1" applyFill="1" applyBorder="1" applyAlignment="1">
      <alignment horizontal="left" vertical="top" wrapText="1"/>
    </xf>
    <xf numFmtId="3" fontId="10" fillId="2" borderId="1" xfId="0" applyNumberFormat="1"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7"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3" fillId="2" borderId="17" xfId="0" applyFont="1" applyFill="1" applyBorder="1" applyAlignment="1">
      <alignment horizontal="center" vertical="center"/>
    </xf>
    <xf numFmtId="0" fontId="3" fillId="2" borderId="33" xfId="0" applyFont="1" applyFill="1" applyBorder="1" applyAlignment="1">
      <alignment horizontal="center" vertical="center" wrapText="1"/>
    </xf>
    <xf numFmtId="9" fontId="5" fillId="2" borderId="17" xfId="0" applyNumberFormat="1" applyFont="1" applyFill="1" applyBorder="1" applyAlignment="1">
      <alignment horizontal="center" vertical="center" wrapText="1"/>
    </xf>
    <xf numFmtId="0" fontId="3" fillId="2" borderId="7" xfId="0" applyFont="1" applyFill="1" applyBorder="1" applyAlignment="1">
      <alignment vertical="center" wrapText="1"/>
    </xf>
    <xf numFmtId="0" fontId="3" fillId="2" borderId="7" xfId="0" applyFont="1" applyFill="1" applyBorder="1" applyAlignment="1">
      <alignment horizontal="justify" vertical="center" wrapText="1"/>
    </xf>
    <xf numFmtId="0" fontId="3" fillId="2" borderId="7" xfId="0" applyFont="1" applyFill="1" applyBorder="1" applyAlignment="1">
      <alignment horizontal="center" vertical="center" wrapText="1"/>
    </xf>
    <xf numFmtId="9" fontId="3" fillId="2" borderId="7" xfId="1" applyFont="1" applyFill="1" applyBorder="1" applyAlignment="1">
      <alignment horizontal="center" vertical="center" wrapText="1"/>
    </xf>
    <xf numFmtId="9" fontId="5" fillId="2" borderId="7" xfId="1" applyFont="1" applyFill="1" applyBorder="1" applyAlignment="1">
      <alignment horizontal="center" vertical="center" wrapText="1"/>
    </xf>
    <xf numFmtId="9" fontId="5" fillId="2" borderId="30" xfId="0" applyNumberFormat="1"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2" xfId="0"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0" fontId="3" fillId="2" borderId="12"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5" fillId="2" borderId="13"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3"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2" xfId="0" applyFont="1" applyFill="1" applyBorder="1" applyAlignment="1">
      <alignment horizontal="justify" vertical="center" wrapText="1"/>
    </xf>
    <xf numFmtId="9" fontId="5" fillId="2" borderId="12" xfId="1" applyFont="1" applyFill="1" applyBorder="1" applyAlignment="1">
      <alignment horizontal="center" vertical="center" wrapText="1"/>
    </xf>
    <xf numFmtId="9" fontId="5" fillId="2" borderId="2" xfId="1" applyFont="1" applyFill="1" applyBorder="1" applyAlignment="1">
      <alignment horizontal="center" vertical="center" wrapText="1"/>
    </xf>
    <xf numFmtId="9" fontId="3" fillId="2" borderId="12" xfId="0" applyNumberFormat="1" applyFont="1" applyFill="1" applyBorder="1" applyAlignment="1">
      <alignment horizontal="center" vertical="center" wrapText="1"/>
    </xf>
    <xf numFmtId="9" fontId="3" fillId="2" borderId="13" xfId="0" applyNumberFormat="1" applyFont="1" applyFill="1" applyBorder="1" applyAlignment="1">
      <alignment horizontal="center" vertical="center" wrapText="1"/>
    </xf>
    <xf numFmtId="9" fontId="3" fillId="2" borderId="2" xfId="0" applyNumberFormat="1" applyFont="1" applyFill="1" applyBorder="1" applyAlignment="1">
      <alignment horizontal="center" vertical="center" wrapText="1"/>
    </xf>
    <xf numFmtId="0" fontId="3" fillId="2" borderId="37"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2" xfId="0" applyFont="1" applyFill="1" applyBorder="1" applyAlignment="1">
      <alignment horizontal="center" vertical="center" wrapText="1"/>
    </xf>
    <xf numFmtId="9" fontId="5" fillId="2" borderId="12" xfId="0" applyNumberFormat="1" applyFont="1" applyFill="1" applyBorder="1" applyAlignment="1">
      <alignment horizontal="center" vertical="center" wrapText="1"/>
    </xf>
    <xf numFmtId="9" fontId="5" fillId="2" borderId="13" xfId="0" applyNumberFormat="1" applyFont="1" applyFill="1" applyBorder="1" applyAlignment="1">
      <alignment horizontal="center" vertical="center" wrapText="1"/>
    </xf>
    <xf numFmtId="9" fontId="5" fillId="2" borderId="2"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13" xfId="0" applyFont="1" applyFill="1" applyBorder="1" applyAlignment="1">
      <alignment horizontal="justify" vertical="center" wrapText="1"/>
    </xf>
    <xf numFmtId="9" fontId="3" fillId="2" borderId="12" xfId="1" applyFont="1" applyFill="1" applyBorder="1" applyAlignment="1">
      <alignment horizontal="center" vertical="center" wrapText="1"/>
    </xf>
    <xf numFmtId="9" fontId="3" fillId="2" borderId="13" xfId="1" applyFont="1" applyFill="1" applyBorder="1" applyAlignment="1">
      <alignment horizontal="center" vertical="center" wrapText="1"/>
    </xf>
    <xf numFmtId="9" fontId="3" fillId="2" borderId="2" xfId="1" applyFont="1" applyFill="1" applyBorder="1" applyAlignment="1">
      <alignment horizontal="center" vertical="center" wrapText="1"/>
    </xf>
    <xf numFmtId="0" fontId="3" fillId="2" borderId="1" xfId="0" applyFont="1" applyFill="1" applyBorder="1" applyAlignment="1">
      <alignment horizontal="left" vertical="center" wrapText="1"/>
    </xf>
    <xf numFmtId="9" fontId="5" fillId="2" borderId="13" xfId="1" applyFont="1" applyFill="1" applyBorder="1" applyAlignment="1">
      <alignment horizontal="center" vertical="center" wrapText="1"/>
    </xf>
    <xf numFmtId="9" fontId="5" fillId="2" borderId="35" xfId="0" applyNumberFormat="1" applyFont="1" applyFill="1" applyBorder="1" applyAlignment="1">
      <alignment horizontal="center" vertical="center" wrapText="1"/>
    </xf>
    <xf numFmtId="9" fontId="5" fillId="2" borderId="37" xfId="0" applyNumberFormat="1" applyFont="1" applyFill="1" applyBorder="1" applyAlignment="1">
      <alignment horizontal="center" vertical="center" wrapText="1"/>
    </xf>
    <xf numFmtId="9" fontId="5" fillId="2" borderId="32" xfId="0" applyNumberFormat="1"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2" xfId="2" applyNumberFormat="1" applyFont="1" applyFill="1" applyBorder="1" applyAlignment="1">
      <alignment horizontal="center" vertical="center" wrapText="1"/>
    </xf>
    <xf numFmtId="0" fontId="3" fillId="2" borderId="13" xfId="2" applyNumberFormat="1" applyFont="1" applyFill="1" applyBorder="1" applyAlignment="1">
      <alignment horizontal="center" vertical="center" wrapText="1"/>
    </xf>
    <xf numFmtId="0" fontId="3" fillId="2" borderId="2" xfId="2" applyNumberFormat="1" applyFont="1" applyFill="1" applyBorder="1" applyAlignment="1">
      <alignment horizontal="center" vertical="center" wrapText="1"/>
    </xf>
    <xf numFmtId="0" fontId="5" fillId="2" borderId="12" xfId="2" applyNumberFormat="1" applyFont="1" applyFill="1" applyBorder="1" applyAlignment="1">
      <alignment horizontal="center" vertical="center" wrapText="1"/>
    </xf>
    <xf numFmtId="0" fontId="5" fillId="2" borderId="13" xfId="2" applyNumberFormat="1" applyFont="1" applyFill="1" applyBorder="1" applyAlignment="1">
      <alignment horizontal="center" vertical="center" wrapText="1"/>
    </xf>
    <xf numFmtId="0" fontId="5" fillId="2" borderId="2" xfId="2" applyNumberFormat="1" applyFont="1" applyFill="1" applyBorder="1" applyAlignment="1">
      <alignment horizontal="center" vertical="center" wrapText="1"/>
    </xf>
    <xf numFmtId="0" fontId="3" fillId="2" borderId="35" xfId="0" applyNumberFormat="1" applyFont="1" applyFill="1" applyBorder="1" applyAlignment="1">
      <alignment horizontal="center" vertical="center" wrapText="1"/>
    </xf>
    <xf numFmtId="0" fontId="3" fillId="2" borderId="37" xfId="0" applyNumberFormat="1" applyFont="1" applyFill="1" applyBorder="1" applyAlignment="1">
      <alignment horizontal="center" vertical="center" wrapText="1"/>
    </xf>
    <xf numFmtId="0" fontId="3" fillId="2" borderId="32" xfId="0" applyNumberFormat="1" applyFont="1" applyFill="1" applyBorder="1" applyAlignment="1">
      <alignment horizontal="center" vertical="center" wrapText="1"/>
    </xf>
    <xf numFmtId="0" fontId="3" fillId="2" borderId="35" xfId="0" applyFont="1" applyFill="1" applyBorder="1" applyAlignment="1">
      <alignment horizontal="center" vertical="center"/>
    </xf>
    <xf numFmtId="0" fontId="3" fillId="2" borderId="37" xfId="0" applyFont="1" applyFill="1" applyBorder="1" applyAlignment="1">
      <alignment horizontal="center" vertical="center"/>
    </xf>
    <xf numFmtId="0" fontId="3" fillId="2" borderId="32" xfId="0" applyFont="1" applyFill="1" applyBorder="1" applyAlignment="1">
      <alignment horizontal="center" vertical="center"/>
    </xf>
    <xf numFmtId="167" fontId="5" fillId="2" borderId="12" xfId="0" applyNumberFormat="1" applyFont="1" applyFill="1" applyBorder="1" applyAlignment="1">
      <alignment horizontal="center" vertical="center" wrapText="1"/>
    </xf>
    <xf numFmtId="167" fontId="5" fillId="2" borderId="13" xfId="0" applyNumberFormat="1" applyFont="1" applyFill="1" applyBorder="1" applyAlignment="1">
      <alignment horizontal="center" vertical="center" wrapText="1"/>
    </xf>
    <xf numFmtId="167" fontId="5" fillId="2" borderId="2" xfId="0" applyNumberFormat="1" applyFont="1" applyFill="1" applyBorder="1" applyAlignment="1">
      <alignment horizontal="center" vertical="center" wrapText="1"/>
    </xf>
    <xf numFmtId="0" fontId="5" fillId="2" borderId="35"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2" xfId="0" applyFont="1" applyFill="1" applyBorder="1" applyAlignment="1">
      <alignment horizontal="center" vertical="center"/>
    </xf>
    <xf numFmtId="3" fontId="3" fillId="2" borderId="13" xfId="0" applyNumberFormat="1" applyFont="1" applyFill="1" applyBorder="1" applyAlignment="1">
      <alignment horizontal="center" vertical="center" wrapText="1"/>
    </xf>
    <xf numFmtId="1" fontId="5" fillId="2" borderId="12"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wrapText="1"/>
    </xf>
    <xf numFmtId="1" fontId="5" fillId="2" borderId="2"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3" fontId="5" fillId="2" borderId="13" xfId="0" applyNumberFormat="1"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167" fontId="3" fillId="2" borderId="12" xfId="0" applyNumberFormat="1" applyFont="1" applyFill="1" applyBorder="1" applyAlignment="1">
      <alignment horizontal="center" vertical="center" wrapText="1"/>
    </xf>
    <xf numFmtId="167" fontId="3" fillId="2" borderId="13" xfId="0" applyNumberFormat="1" applyFont="1" applyFill="1" applyBorder="1" applyAlignment="1">
      <alignment horizontal="center" vertical="center" wrapText="1"/>
    </xf>
    <xf numFmtId="167" fontId="3" fillId="2" borderId="2" xfId="0" applyNumberFormat="1" applyFont="1" applyFill="1" applyBorder="1" applyAlignment="1">
      <alignment horizontal="center" vertical="center" wrapText="1"/>
    </xf>
    <xf numFmtId="165" fontId="3" fillId="2" borderId="12" xfId="0" applyNumberFormat="1" applyFont="1" applyFill="1" applyBorder="1" applyAlignment="1">
      <alignment horizontal="center" vertical="center" wrapText="1"/>
    </xf>
    <xf numFmtId="165" fontId="3" fillId="2" borderId="13" xfId="0" applyNumberFormat="1"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10" fontId="3" fillId="2" borderId="12" xfId="0" applyNumberFormat="1" applyFont="1" applyFill="1" applyBorder="1" applyAlignment="1">
      <alignment horizontal="center" vertical="center" wrapText="1"/>
    </xf>
    <xf numFmtId="10" fontId="3" fillId="2" borderId="13" xfId="0" applyNumberFormat="1"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5" fillId="2" borderId="12" xfId="0" applyNumberFormat="1" applyFont="1" applyFill="1" applyBorder="1" applyAlignment="1">
      <alignment horizontal="center" vertical="center" wrapText="1"/>
    </xf>
    <xf numFmtId="10" fontId="5" fillId="2" borderId="13" xfId="0" applyNumberFormat="1" applyFont="1" applyFill="1" applyBorder="1" applyAlignment="1">
      <alignment horizontal="center" vertical="center" wrapText="1"/>
    </xf>
    <xf numFmtId="10" fontId="5" fillId="2" borderId="2" xfId="0" applyNumberFormat="1" applyFont="1" applyFill="1" applyBorder="1" applyAlignment="1">
      <alignment horizontal="center" vertical="center" wrapText="1"/>
    </xf>
    <xf numFmtId="165" fontId="3" fillId="2" borderId="12" xfId="1" applyNumberFormat="1" applyFont="1" applyFill="1" applyBorder="1" applyAlignment="1">
      <alignment horizontal="center" vertical="center" wrapText="1"/>
    </xf>
    <xf numFmtId="165" fontId="3" fillId="2" borderId="13" xfId="1" applyNumberFormat="1"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5" fillId="2" borderId="12" xfId="1" applyNumberFormat="1" applyFont="1" applyFill="1" applyBorder="1" applyAlignment="1">
      <alignment horizontal="center" vertical="center" wrapText="1"/>
    </xf>
    <xf numFmtId="165" fontId="5" fillId="2" borderId="13" xfId="1"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1" xfId="0" applyFont="1" applyFill="1" applyBorder="1" applyAlignment="1">
      <alignment horizontal="center" vertical="center" wrapText="1"/>
    </xf>
    <xf numFmtId="0" fontId="3" fillId="2" borderId="16" xfId="0" applyFont="1" applyFill="1" applyBorder="1" applyAlignment="1">
      <alignment horizontal="justify" vertical="center" wrapText="1"/>
    </xf>
    <xf numFmtId="0" fontId="3" fillId="3" borderId="3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34"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7" fillId="2" borderId="1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8"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0"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23" xfId="0" applyFont="1" applyBorder="1" applyAlignment="1">
      <alignment horizontal="left" vertical="center"/>
    </xf>
    <xf numFmtId="0" fontId="8" fillId="0" borderId="24" xfId="0" applyFont="1" applyBorder="1" applyAlignment="1">
      <alignment horizontal="left" vertical="center"/>
    </xf>
    <xf numFmtId="0" fontId="8" fillId="0" borderId="14" xfId="0" applyFont="1" applyBorder="1" applyAlignment="1">
      <alignment horizontal="left" vertical="center"/>
    </xf>
    <xf numFmtId="0" fontId="8" fillId="0" borderId="25" xfId="0" applyFont="1" applyBorder="1" applyAlignment="1">
      <alignment horizontal="left" vertical="center"/>
    </xf>
    <xf numFmtId="0" fontId="8" fillId="0" borderId="26" xfId="0" applyFont="1" applyBorder="1" applyAlignment="1">
      <alignment horizontal="left"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13"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Border="1" applyAlignment="1">
      <alignment horizontal="center" vertical="center"/>
    </xf>
    <xf numFmtId="0" fontId="13" fillId="0" borderId="5"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cellXfs>
  <cellStyles count="4">
    <cellStyle name="Millares" xfId="2" builtinId="3"/>
    <cellStyle name="Normal" xfId="0" builtinId="0"/>
    <cellStyle name="Normal 2" xfId="3"/>
    <cellStyle name="Porcentaje" xfId="1" builtinId="5"/>
  </cellStyles>
  <dxfs count="0"/>
  <tableStyles count="0" defaultTableStyle="TableStyleMedium2" defaultPivotStyle="PivotStyleLight16"/>
  <colors>
    <mruColors>
      <color rgb="FFFF5050"/>
      <color rgb="FFFFFF99"/>
      <color rgb="FFF6E2DC"/>
      <color rgb="FFFFFF66"/>
      <color rgb="FFD6E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38100</xdr:rowOff>
        </xdr:from>
        <xdr:to>
          <xdr:col>1</xdr:col>
          <xdr:colOff>1104900</xdr:colOff>
          <xdr:row>2</xdr:row>
          <xdr:rowOff>152400</xdr:rowOff>
        </xdr:to>
        <xdr:sp macro="" textlink="">
          <xdr:nvSpPr>
            <xdr:cNvPr id="4097" name="Object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T296"/>
  <sheetViews>
    <sheetView tabSelected="1" zoomScale="60" zoomScaleNormal="60" zoomScalePageLayoutView="130" workbookViewId="0">
      <pane xSplit="2" ySplit="5" topLeftCell="C6" activePane="bottomRight" state="frozen"/>
      <selection activeCell="A2" sqref="A2:A3"/>
      <selection pane="topRight" activeCell="A2" sqref="A2:A3"/>
      <selection pane="bottomLeft" activeCell="A2" sqref="A2:A3"/>
      <selection pane="bottomRight" activeCell="A271" sqref="A271:A296"/>
    </sheetView>
  </sheetViews>
  <sheetFormatPr baseColWidth="10" defaultColWidth="10.85546875" defaultRowHeight="15.75"/>
  <cols>
    <col min="1" max="1" width="20.42578125" style="5" customWidth="1"/>
    <col min="2" max="2" width="18" style="5" customWidth="1"/>
    <col min="3" max="3" width="22.42578125" style="4" customWidth="1"/>
    <col min="4" max="4" width="50" style="4" customWidth="1"/>
    <col min="5" max="5" width="11.7109375" style="4" customWidth="1"/>
    <col min="6" max="6" width="57.28515625" style="4" customWidth="1"/>
    <col min="7" max="7" width="54.140625" style="4" customWidth="1"/>
    <col min="8" max="8" width="8" style="4" customWidth="1"/>
    <col min="9" max="9" width="51" style="4" customWidth="1"/>
    <col min="10" max="10" width="16.140625" style="6" customWidth="1"/>
    <col min="11" max="12" width="16.42578125" style="6" customWidth="1"/>
    <col min="13" max="13" width="16.85546875" style="6" customWidth="1"/>
    <col min="14" max="14" width="14.5703125" style="6" customWidth="1"/>
    <col min="15" max="15" width="13.7109375" style="6" customWidth="1"/>
    <col min="16" max="16" width="18.140625" style="6" customWidth="1"/>
    <col min="17" max="17" width="11.42578125" style="1" hidden="1" customWidth="1"/>
    <col min="18" max="18" width="7.42578125" style="1" hidden="1" customWidth="1"/>
    <col min="19" max="19" width="6.42578125" style="1" hidden="1" customWidth="1"/>
    <col min="20" max="20" width="18.28515625" style="4" customWidth="1"/>
    <col min="21" max="16384" width="10.85546875" style="4"/>
  </cols>
  <sheetData>
    <row r="1" spans="1:20" ht="22.5" customHeight="1">
      <c r="A1" s="158"/>
      <c r="B1" s="159"/>
      <c r="C1" s="177" t="s">
        <v>437</v>
      </c>
      <c r="D1" s="178"/>
      <c r="E1" s="178"/>
      <c r="F1" s="178"/>
      <c r="G1" s="178"/>
      <c r="H1" s="178"/>
      <c r="I1" s="178"/>
      <c r="J1" s="178"/>
      <c r="K1" s="178"/>
      <c r="L1" s="178"/>
      <c r="M1" s="178"/>
      <c r="N1" s="178"/>
      <c r="O1" s="179"/>
      <c r="P1" s="168" t="s">
        <v>318</v>
      </c>
      <c r="Q1" s="169"/>
      <c r="R1" s="169"/>
      <c r="S1" s="169"/>
      <c r="T1" s="170"/>
    </row>
    <row r="2" spans="1:20" ht="24.75" customHeight="1">
      <c r="A2" s="160"/>
      <c r="B2" s="161"/>
      <c r="C2" s="180"/>
      <c r="D2" s="181"/>
      <c r="E2" s="181"/>
      <c r="F2" s="181"/>
      <c r="G2" s="181"/>
      <c r="H2" s="181"/>
      <c r="I2" s="181"/>
      <c r="J2" s="181"/>
      <c r="K2" s="181"/>
      <c r="L2" s="181"/>
      <c r="M2" s="181"/>
      <c r="N2" s="181"/>
      <c r="O2" s="182"/>
      <c r="P2" s="171" t="s">
        <v>325</v>
      </c>
      <c r="Q2" s="172"/>
      <c r="R2" s="172"/>
      <c r="S2" s="172"/>
      <c r="T2" s="173"/>
    </row>
    <row r="3" spans="1:20" ht="28.5" customHeight="1" thickBot="1">
      <c r="A3" s="162"/>
      <c r="B3" s="163"/>
      <c r="C3" s="183"/>
      <c r="D3" s="184"/>
      <c r="E3" s="184"/>
      <c r="F3" s="184"/>
      <c r="G3" s="184"/>
      <c r="H3" s="184"/>
      <c r="I3" s="184"/>
      <c r="J3" s="184"/>
      <c r="K3" s="184"/>
      <c r="L3" s="184"/>
      <c r="M3" s="184"/>
      <c r="N3" s="184"/>
      <c r="O3" s="185"/>
      <c r="P3" s="174" t="s">
        <v>319</v>
      </c>
      <c r="Q3" s="175"/>
      <c r="R3" s="175"/>
      <c r="S3" s="175"/>
      <c r="T3" s="176"/>
    </row>
    <row r="4" spans="1:20" ht="33" customHeight="1">
      <c r="A4" s="166" t="s">
        <v>21</v>
      </c>
      <c r="B4" s="154" t="s">
        <v>0</v>
      </c>
      <c r="C4" s="154" t="s">
        <v>381</v>
      </c>
      <c r="D4" s="154" t="s">
        <v>1</v>
      </c>
      <c r="E4" s="154" t="s">
        <v>2</v>
      </c>
      <c r="F4" s="154" t="s">
        <v>3</v>
      </c>
      <c r="G4" s="154" t="s">
        <v>4</v>
      </c>
      <c r="H4" s="154" t="s">
        <v>165</v>
      </c>
      <c r="I4" s="154" t="s">
        <v>5</v>
      </c>
      <c r="J4" s="154" t="s">
        <v>326</v>
      </c>
      <c r="K4" s="154" t="s">
        <v>24</v>
      </c>
      <c r="L4" s="154" t="s">
        <v>391</v>
      </c>
      <c r="M4" s="156" t="s">
        <v>32</v>
      </c>
      <c r="N4" s="156"/>
      <c r="O4" s="156"/>
      <c r="P4" s="156"/>
      <c r="Q4" s="157"/>
      <c r="R4" s="157"/>
      <c r="S4" s="157"/>
      <c r="T4" s="164" t="s">
        <v>323</v>
      </c>
    </row>
    <row r="5" spans="1:20" ht="35.25" customHeight="1" thickBot="1">
      <c r="A5" s="167"/>
      <c r="B5" s="155"/>
      <c r="C5" s="155"/>
      <c r="D5" s="155"/>
      <c r="E5" s="155"/>
      <c r="F5" s="155"/>
      <c r="G5" s="155"/>
      <c r="H5" s="155"/>
      <c r="I5" s="155"/>
      <c r="J5" s="155"/>
      <c r="K5" s="155"/>
      <c r="L5" s="155"/>
      <c r="M5" s="44">
        <v>2015</v>
      </c>
      <c r="N5" s="44">
        <v>2016</v>
      </c>
      <c r="O5" s="44">
        <v>2017</v>
      </c>
      <c r="P5" s="44">
        <v>2018</v>
      </c>
      <c r="Q5" s="2">
        <v>2019</v>
      </c>
      <c r="R5" s="2">
        <v>2020</v>
      </c>
      <c r="S5" s="2">
        <v>2021</v>
      </c>
      <c r="T5" s="165"/>
    </row>
    <row r="6" spans="1:20" customFormat="1" ht="36" hidden="1" customHeight="1">
      <c r="A6" s="145" t="s">
        <v>6</v>
      </c>
      <c r="B6" s="61" t="s">
        <v>7</v>
      </c>
      <c r="C6" s="61" t="s">
        <v>18</v>
      </c>
      <c r="D6" s="146" t="s">
        <v>43</v>
      </c>
      <c r="E6" s="61" t="s">
        <v>102</v>
      </c>
      <c r="F6" s="146" t="s">
        <v>330</v>
      </c>
      <c r="G6" s="37" t="s">
        <v>382</v>
      </c>
      <c r="H6" s="36" t="s">
        <v>166</v>
      </c>
      <c r="I6" s="37" t="s">
        <v>156</v>
      </c>
      <c r="J6" s="36" t="s">
        <v>327</v>
      </c>
      <c r="K6" s="40">
        <f>P6</f>
        <v>9.5089302000000001E-2</v>
      </c>
      <c r="L6" s="40">
        <v>9.8000000000000004E-2</v>
      </c>
      <c r="M6" s="40">
        <v>9.8000000000000004E-2</v>
      </c>
      <c r="N6" s="40">
        <f>M6+(M6*-1%)</f>
        <v>9.7020000000000009E-2</v>
      </c>
      <c r="O6" s="40">
        <f>N6+(N6*-1%)</f>
        <v>9.6049800000000005E-2</v>
      </c>
      <c r="P6" s="41">
        <f>O6+(O6*-1%)</f>
        <v>9.5089302000000001E-2</v>
      </c>
      <c r="Q6" s="40"/>
      <c r="R6" s="40"/>
      <c r="S6" s="40"/>
      <c r="T6" s="45" t="s">
        <v>317</v>
      </c>
    </row>
    <row r="7" spans="1:20" customFormat="1" ht="33.75" hidden="1" customHeight="1">
      <c r="A7" s="94"/>
      <c r="B7" s="83"/>
      <c r="C7" s="83"/>
      <c r="D7" s="68"/>
      <c r="E7" s="83"/>
      <c r="F7" s="68"/>
      <c r="G7" s="43" t="s">
        <v>383</v>
      </c>
      <c r="H7" s="39" t="s">
        <v>167</v>
      </c>
      <c r="I7" s="43" t="s">
        <v>157</v>
      </c>
      <c r="J7" s="39" t="s">
        <v>327</v>
      </c>
      <c r="K7" s="10">
        <f t="shared" ref="K7:K10" si="0">P7</f>
        <v>9.800019900000001E-2</v>
      </c>
      <c r="L7" s="10">
        <v>0.10100000000000001</v>
      </c>
      <c r="M7" s="10">
        <v>0.10100000000000001</v>
      </c>
      <c r="N7" s="10">
        <f t="shared" ref="N7:P10" si="1">M7+(M7*-1%)</f>
        <v>9.9990000000000009E-2</v>
      </c>
      <c r="O7" s="10">
        <f t="shared" si="1"/>
        <v>9.8990100000000011E-2</v>
      </c>
      <c r="P7" s="35">
        <f t="shared" si="1"/>
        <v>9.800019900000001E-2</v>
      </c>
      <c r="Q7" s="10"/>
      <c r="R7" s="10"/>
      <c r="S7" s="10"/>
      <c r="T7" s="29" t="s">
        <v>317</v>
      </c>
    </row>
    <row r="8" spans="1:20" customFormat="1" ht="42" hidden="1" customHeight="1">
      <c r="A8" s="94"/>
      <c r="B8" s="83"/>
      <c r="C8" s="83"/>
      <c r="D8" s="68"/>
      <c r="E8" s="83"/>
      <c r="F8" s="68"/>
      <c r="G8" s="43" t="s">
        <v>384</v>
      </c>
      <c r="H8" s="39" t="s">
        <v>168</v>
      </c>
      <c r="I8" s="43" t="s">
        <v>158</v>
      </c>
      <c r="J8" s="39" t="s">
        <v>327</v>
      </c>
      <c r="K8" s="10">
        <f t="shared" si="0"/>
        <v>4.4633753999999998E-2</v>
      </c>
      <c r="L8" s="10">
        <v>4.5999999999999999E-2</v>
      </c>
      <c r="M8" s="10">
        <v>4.5999999999999999E-2</v>
      </c>
      <c r="N8" s="10">
        <f t="shared" si="1"/>
        <v>4.5539999999999997E-2</v>
      </c>
      <c r="O8" s="10">
        <f t="shared" si="1"/>
        <v>4.5084599999999996E-2</v>
      </c>
      <c r="P8" s="35">
        <f t="shared" si="1"/>
        <v>4.4633753999999998E-2</v>
      </c>
      <c r="Q8" s="10"/>
      <c r="R8" s="10"/>
      <c r="S8" s="10"/>
      <c r="T8" s="29" t="s">
        <v>317</v>
      </c>
    </row>
    <row r="9" spans="1:20" customFormat="1" ht="33.75" hidden="1" customHeight="1">
      <c r="A9" s="94"/>
      <c r="B9" s="83"/>
      <c r="C9" s="83"/>
      <c r="D9" s="68"/>
      <c r="E9" s="83"/>
      <c r="F9" s="68"/>
      <c r="G9" s="43" t="s">
        <v>385</v>
      </c>
      <c r="H9" s="39" t="s">
        <v>169</v>
      </c>
      <c r="I9" s="43" t="s">
        <v>159</v>
      </c>
      <c r="J9" s="39" t="s">
        <v>327</v>
      </c>
      <c r="K9" s="10">
        <f t="shared" si="0"/>
        <v>1.6495083000000001E-2</v>
      </c>
      <c r="L9" s="10">
        <v>1.7000000000000001E-2</v>
      </c>
      <c r="M9" s="10">
        <v>1.7000000000000001E-2</v>
      </c>
      <c r="N9" s="10">
        <f t="shared" si="1"/>
        <v>1.6830000000000001E-2</v>
      </c>
      <c r="O9" s="10">
        <f t="shared" si="1"/>
        <v>1.6661700000000002E-2</v>
      </c>
      <c r="P9" s="35">
        <f t="shared" si="1"/>
        <v>1.6495083000000001E-2</v>
      </c>
      <c r="Q9" s="10"/>
      <c r="R9" s="10"/>
      <c r="S9" s="10"/>
      <c r="T9" s="29" t="s">
        <v>317</v>
      </c>
    </row>
    <row r="10" spans="1:20" customFormat="1" ht="33.75" hidden="1" customHeight="1">
      <c r="A10" s="94"/>
      <c r="B10" s="83"/>
      <c r="C10" s="83"/>
      <c r="D10" s="65"/>
      <c r="E10" s="83"/>
      <c r="F10" s="65"/>
      <c r="G10" s="43" t="s">
        <v>386</v>
      </c>
      <c r="H10" s="39" t="s">
        <v>170</v>
      </c>
      <c r="I10" s="43" t="s">
        <v>160</v>
      </c>
      <c r="J10" s="39" t="s">
        <v>327</v>
      </c>
      <c r="K10" s="10">
        <f t="shared" si="0"/>
        <v>0.10285169399999998</v>
      </c>
      <c r="L10" s="10">
        <v>0.106</v>
      </c>
      <c r="M10" s="10">
        <v>0.106</v>
      </c>
      <c r="N10" s="10">
        <f t="shared" si="1"/>
        <v>0.10493999999999999</v>
      </c>
      <c r="O10" s="10">
        <f t="shared" si="1"/>
        <v>0.10389059999999999</v>
      </c>
      <c r="P10" s="35">
        <f t="shared" si="1"/>
        <v>0.10285169399999998</v>
      </c>
      <c r="Q10" s="10"/>
      <c r="R10" s="10"/>
      <c r="S10" s="10"/>
      <c r="T10" s="29" t="s">
        <v>317</v>
      </c>
    </row>
    <row r="11" spans="1:20" customFormat="1" ht="86.25" hidden="1" customHeight="1">
      <c r="A11" s="150" t="s">
        <v>6</v>
      </c>
      <c r="B11" s="60" t="s">
        <v>8</v>
      </c>
      <c r="C11" s="60" t="s">
        <v>18</v>
      </c>
      <c r="D11" s="64" t="s">
        <v>89</v>
      </c>
      <c r="E11" s="60" t="s">
        <v>102</v>
      </c>
      <c r="F11" s="69" t="s">
        <v>299</v>
      </c>
      <c r="G11" s="142" t="s">
        <v>343</v>
      </c>
      <c r="H11" s="60" t="s">
        <v>171</v>
      </c>
      <c r="I11" s="64" t="s">
        <v>344</v>
      </c>
      <c r="J11" s="60" t="s">
        <v>327</v>
      </c>
      <c r="K11" s="73">
        <f>P11</f>
        <v>0.92</v>
      </c>
      <c r="L11" s="80">
        <v>0.9</v>
      </c>
      <c r="M11" s="80">
        <v>0.9</v>
      </c>
      <c r="N11" s="80">
        <v>0.9</v>
      </c>
      <c r="O11" s="80">
        <v>0.9</v>
      </c>
      <c r="P11" s="80">
        <v>0.92</v>
      </c>
      <c r="Q11" s="11">
        <v>0.93</v>
      </c>
      <c r="R11" s="11">
        <v>0.94</v>
      </c>
      <c r="S11" s="11">
        <v>0.95</v>
      </c>
      <c r="T11" s="56" t="s">
        <v>317</v>
      </c>
    </row>
    <row r="12" spans="1:20" customFormat="1" ht="22.5" hidden="1" customHeight="1">
      <c r="A12" s="151"/>
      <c r="B12" s="67"/>
      <c r="C12" s="67"/>
      <c r="D12" s="68"/>
      <c r="E12" s="67"/>
      <c r="F12" s="85"/>
      <c r="G12" s="143"/>
      <c r="H12" s="67"/>
      <c r="I12" s="68"/>
      <c r="J12" s="67"/>
      <c r="K12" s="74"/>
      <c r="L12" s="81"/>
      <c r="M12" s="81"/>
      <c r="N12" s="81"/>
      <c r="O12" s="81"/>
      <c r="P12" s="81"/>
      <c r="Q12" s="11"/>
      <c r="R12" s="11"/>
      <c r="S12" s="11"/>
      <c r="T12" s="76"/>
    </row>
    <row r="13" spans="1:20" customFormat="1" ht="15" hidden="1">
      <c r="A13" s="145"/>
      <c r="B13" s="61"/>
      <c r="C13" s="61"/>
      <c r="D13" s="65"/>
      <c r="E13" s="61"/>
      <c r="F13" s="70"/>
      <c r="G13" s="144"/>
      <c r="H13" s="61"/>
      <c r="I13" s="65"/>
      <c r="J13" s="61"/>
      <c r="K13" s="75"/>
      <c r="L13" s="82"/>
      <c r="M13" s="82"/>
      <c r="N13" s="82"/>
      <c r="O13" s="82"/>
      <c r="P13" s="82"/>
      <c r="Q13" s="11"/>
      <c r="R13" s="11"/>
      <c r="S13" s="11"/>
      <c r="T13" s="57"/>
    </row>
    <row r="14" spans="1:20" customFormat="1" ht="52.5" customHeight="1">
      <c r="A14" s="150" t="s">
        <v>6</v>
      </c>
      <c r="B14" s="60" t="s">
        <v>414</v>
      </c>
      <c r="C14" s="60" t="s">
        <v>18</v>
      </c>
      <c r="D14" s="60" t="s">
        <v>415</v>
      </c>
      <c r="E14" s="60" t="s">
        <v>22</v>
      </c>
      <c r="F14" s="60" t="s">
        <v>347</v>
      </c>
      <c r="G14" s="21" t="s">
        <v>411</v>
      </c>
      <c r="H14" s="24" t="s">
        <v>412</v>
      </c>
      <c r="I14" s="21" t="s">
        <v>23</v>
      </c>
      <c r="J14" s="38" t="s">
        <v>328</v>
      </c>
      <c r="K14" s="30">
        <v>45629</v>
      </c>
      <c r="L14" s="30">
        <v>31371</v>
      </c>
      <c r="M14" s="38">
        <v>25000</v>
      </c>
      <c r="N14" s="38">
        <v>20629</v>
      </c>
      <c r="O14" s="38">
        <v>0</v>
      </c>
      <c r="P14" s="39">
        <v>0</v>
      </c>
      <c r="Q14" s="24">
        <v>0</v>
      </c>
      <c r="R14" s="24">
        <v>0</v>
      </c>
      <c r="S14" s="28">
        <v>0</v>
      </c>
      <c r="T14" s="29" t="s">
        <v>320</v>
      </c>
    </row>
    <row r="15" spans="1:20" customFormat="1" ht="60.75" customHeight="1">
      <c r="A15" s="151"/>
      <c r="B15" s="67"/>
      <c r="C15" s="67"/>
      <c r="D15" s="67"/>
      <c r="E15" s="67"/>
      <c r="F15" s="67"/>
      <c r="G15" s="21" t="s">
        <v>130</v>
      </c>
      <c r="H15" s="38" t="s">
        <v>172</v>
      </c>
      <c r="I15" s="21" t="s">
        <v>88</v>
      </c>
      <c r="J15" s="38" t="s">
        <v>328</v>
      </c>
      <c r="K15" s="38">
        <f t="shared" ref="K15:K29" si="2">M15+N15+O15+P15</f>
        <v>61174</v>
      </c>
      <c r="L15" s="12">
        <v>22698</v>
      </c>
      <c r="M15" s="38">
        <v>29841</v>
      </c>
      <c r="N15" s="38">
        <v>23333</v>
      </c>
      <c r="O15" s="39">
        <v>8000</v>
      </c>
      <c r="P15" s="39">
        <v>0</v>
      </c>
      <c r="Q15" s="38">
        <v>0</v>
      </c>
      <c r="R15" s="38">
        <v>0</v>
      </c>
      <c r="S15" s="38">
        <v>0</v>
      </c>
      <c r="T15" s="29" t="s">
        <v>320</v>
      </c>
    </row>
    <row r="16" spans="1:20" customFormat="1" ht="66" customHeight="1">
      <c r="A16" s="151"/>
      <c r="B16" s="67"/>
      <c r="C16" s="67"/>
      <c r="D16" s="67"/>
      <c r="E16" s="67"/>
      <c r="F16" s="67"/>
      <c r="G16" s="64" t="s">
        <v>25</v>
      </c>
      <c r="H16" s="60" t="s">
        <v>173</v>
      </c>
      <c r="I16" s="64" t="s">
        <v>23</v>
      </c>
      <c r="J16" s="60" t="s">
        <v>328</v>
      </c>
      <c r="K16" s="60">
        <f t="shared" si="2"/>
        <v>130600</v>
      </c>
      <c r="L16" s="62">
        <v>86130</v>
      </c>
      <c r="M16" s="60">
        <v>30100</v>
      </c>
      <c r="N16" s="60">
        <v>33500</v>
      </c>
      <c r="O16" s="60">
        <v>33500</v>
      </c>
      <c r="P16" s="58">
        <v>33500</v>
      </c>
      <c r="Q16" s="38"/>
      <c r="R16" s="38"/>
      <c r="S16" s="38"/>
      <c r="T16" s="56" t="s">
        <v>320</v>
      </c>
    </row>
    <row r="17" spans="1:20" customFormat="1" ht="15">
      <c r="A17" s="151"/>
      <c r="B17" s="67"/>
      <c r="C17" s="67"/>
      <c r="D17" s="67"/>
      <c r="E17" s="67"/>
      <c r="F17" s="67"/>
      <c r="G17" s="65"/>
      <c r="H17" s="61"/>
      <c r="I17" s="65"/>
      <c r="J17" s="61"/>
      <c r="K17" s="61"/>
      <c r="L17" s="63"/>
      <c r="M17" s="61"/>
      <c r="N17" s="61"/>
      <c r="O17" s="61"/>
      <c r="P17" s="59"/>
      <c r="Q17" s="38"/>
      <c r="R17" s="38"/>
      <c r="S17" s="38"/>
      <c r="T17" s="57"/>
    </row>
    <row r="18" spans="1:20" customFormat="1" ht="60" customHeight="1">
      <c r="A18" s="151"/>
      <c r="B18" s="67"/>
      <c r="C18" s="67"/>
      <c r="D18" s="67"/>
      <c r="E18" s="67"/>
      <c r="F18" s="67"/>
      <c r="G18" s="64" t="s">
        <v>27</v>
      </c>
      <c r="H18" s="60" t="s">
        <v>174</v>
      </c>
      <c r="I18" s="64" t="s">
        <v>23</v>
      </c>
      <c r="J18" s="60" t="s">
        <v>328</v>
      </c>
      <c r="K18" s="60">
        <f t="shared" si="2"/>
        <v>30000</v>
      </c>
      <c r="L18" s="62">
        <v>92695</v>
      </c>
      <c r="M18" s="60">
        <v>5000</v>
      </c>
      <c r="N18" s="60">
        <v>10000</v>
      </c>
      <c r="O18" s="60">
        <v>10000</v>
      </c>
      <c r="P18" s="58">
        <v>5000</v>
      </c>
      <c r="Q18" s="38"/>
      <c r="R18" s="38"/>
      <c r="S18" s="38"/>
      <c r="T18" s="56" t="s">
        <v>320</v>
      </c>
    </row>
    <row r="19" spans="1:20" customFormat="1" ht="15">
      <c r="A19" s="151"/>
      <c r="B19" s="67"/>
      <c r="C19" s="67"/>
      <c r="D19" s="67"/>
      <c r="E19" s="67"/>
      <c r="F19" s="67"/>
      <c r="G19" s="65"/>
      <c r="H19" s="61"/>
      <c r="I19" s="65"/>
      <c r="J19" s="61"/>
      <c r="K19" s="61"/>
      <c r="L19" s="63"/>
      <c r="M19" s="61"/>
      <c r="N19" s="61"/>
      <c r="O19" s="61"/>
      <c r="P19" s="59"/>
      <c r="Q19" s="38"/>
      <c r="R19" s="38"/>
      <c r="S19" s="38"/>
      <c r="T19" s="57"/>
    </row>
    <row r="20" spans="1:20" customFormat="1" ht="36" customHeight="1">
      <c r="A20" s="151"/>
      <c r="B20" s="67"/>
      <c r="C20" s="67"/>
      <c r="D20" s="67"/>
      <c r="E20" s="67"/>
      <c r="F20" s="67"/>
      <c r="G20" s="64" t="s">
        <v>26</v>
      </c>
      <c r="H20" s="60" t="s">
        <v>175</v>
      </c>
      <c r="I20" s="64" t="s">
        <v>23</v>
      </c>
      <c r="J20" s="60" t="s">
        <v>328</v>
      </c>
      <c r="K20" s="60">
        <f t="shared" si="2"/>
        <v>88000</v>
      </c>
      <c r="L20" s="60">
        <v>0</v>
      </c>
      <c r="M20" s="60">
        <v>10000</v>
      </c>
      <c r="N20" s="60">
        <v>30000</v>
      </c>
      <c r="O20" s="60">
        <v>25000</v>
      </c>
      <c r="P20" s="58">
        <v>23000</v>
      </c>
      <c r="Q20" s="38">
        <f>91577-88000</f>
        <v>3577</v>
      </c>
      <c r="R20" s="38">
        <v>0</v>
      </c>
      <c r="S20" s="38">
        <v>0</v>
      </c>
      <c r="T20" s="56" t="s">
        <v>320</v>
      </c>
    </row>
    <row r="21" spans="1:20" customFormat="1" ht="15">
      <c r="A21" s="151"/>
      <c r="B21" s="67"/>
      <c r="C21" s="67"/>
      <c r="D21" s="67"/>
      <c r="E21" s="67"/>
      <c r="F21" s="67"/>
      <c r="G21" s="65"/>
      <c r="H21" s="61"/>
      <c r="I21" s="65"/>
      <c r="J21" s="61"/>
      <c r="K21" s="61"/>
      <c r="L21" s="61"/>
      <c r="M21" s="61"/>
      <c r="N21" s="61"/>
      <c r="O21" s="61"/>
      <c r="P21" s="59"/>
      <c r="Q21" s="38"/>
      <c r="R21" s="38"/>
      <c r="S21" s="38"/>
      <c r="T21" s="57"/>
    </row>
    <row r="22" spans="1:20" customFormat="1" ht="68.25" customHeight="1">
      <c r="A22" s="151"/>
      <c r="B22" s="67"/>
      <c r="C22" s="67"/>
      <c r="D22" s="67"/>
      <c r="E22" s="67"/>
      <c r="F22" s="67"/>
      <c r="G22" s="64" t="s">
        <v>131</v>
      </c>
      <c r="H22" s="60" t="s">
        <v>176</v>
      </c>
      <c r="I22" s="64" t="s">
        <v>88</v>
      </c>
      <c r="J22" s="60" t="s">
        <v>328</v>
      </c>
      <c r="K22" s="60">
        <f t="shared" si="2"/>
        <v>39286</v>
      </c>
      <c r="L22" s="60">
        <v>0</v>
      </c>
      <c r="M22" s="60">
        <v>1886</v>
      </c>
      <c r="N22" s="60">
        <v>7200</v>
      </c>
      <c r="O22" s="60">
        <v>12000</v>
      </c>
      <c r="P22" s="58">
        <v>18200</v>
      </c>
      <c r="Q22" s="38">
        <v>31815</v>
      </c>
      <c r="R22" s="38">
        <v>0</v>
      </c>
      <c r="S22" s="38">
        <v>0</v>
      </c>
      <c r="T22" s="56" t="s">
        <v>320</v>
      </c>
    </row>
    <row r="23" spans="1:20" customFormat="1" ht="15">
      <c r="A23" s="151"/>
      <c r="B23" s="67"/>
      <c r="C23" s="67"/>
      <c r="D23" s="67"/>
      <c r="E23" s="67"/>
      <c r="F23" s="67"/>
      <c r="G23" s="65"/>
      <c r="H23" s="61"/>
      <c r="I23" s="65"/>
      <c r="J23" s="61"/>
      <c r="K23" s="61"/>
      <c r="L23" s="61"/>
      <c r="M23" s="61"/>
      <c r="N23" s="61"/>
      <c r="O23" s="61"/>
      <c r="P23" s="59"/>
      <c r="Q23" s="38"/>
      <c r="R23" s="38"/>
      <c r="S23" s="38"/>
      <c r="T23" s="57"/>
    </row>
    <row r="24" spans="1:20" customFormat="1" ht="58.5" customHeight="1">
      <c r="A24" s="151"/>
      <c r="B24" s="67"/>
      <c r="C24" s="67"/>
      <c r="D24" s="67"/>
      <c r="E24" s="67"/>
      <c r="F24" s="67"/>
      <c r="G24" s="69" t="s">
        <v>362</v>
      </c>
      <c r="H24" s="60" t="s">
        <v>300</v>
      </c>
      <c r="I24" s="64" t="s">
        <v>342</v>
      </c>
      <c r="J24" s="60" t="s">
        <v>328</v>
      </c>
      <c r="K24" s="71">
        <f>P24</f>
        <v>0.5</v>
      </c>
      <c r="L24" s="71">
        <v>0.5</v>
      </c>
      <c r="M24" s="71">
        <v>0.5</v>
      </c>
      <c r="N24" s="71">
        <v>0.5</v>
      </c>
      <c r="O24" s="71">
        <v>0.5</v>
      </c>
      <c r="P24" s="71">
        <v>0.5</v>
      </c>
      <c r="Q24" s="14"/>
      <c r="R24" s="14"/>
      <c r="S24" s="14"/>
      <c r="T24" s="56" t="s">
        <v>320</v>
      </c>
    </row>
    <row r="25" spans="1:20" customFormat="1" ht="15">
      <c r="A25" s="151"/>
      <c r="B25" s="67"/>
      <c r="C25" s="67"/>
      <c r="D25" s="67"/>
      <c r="E25" s="67"/>
      <c r="F25" s="67"/>
      <c r="G25" s="70"/>
      <c r="H25" s="61"/>
      <c r="I25" s="65"/>
      <c r="J25" s="61"/>
      <c r="K25" s="72"/>
      <c r="L25" s="72"/>
      <c r="M25" s="72"/>
      <c r="N25" s="72"/>
      <c r="O25" s="72"/>
      <c r="P25" s="72"/>
      <c r="Q25" s="14"/>
      <c r="R25" s="14"/>
      <c r="S25" s="14"/>
      <c r="T25" s="57"/>
    </row>
    <row r="26" spans="1:20" customFormat="1" ht="44.25" customHeight="1">
      <c r="A26" s="151"/>
      <c r="B26" s="67"/>
      <c r="C26" s="67"/>
      <c r="D26" s="67"/>
      <c r="E26" s="67"/>
      <c r="F26" s="67"/>
      <c r="G26" s="69" t="s">
        <v>253</v>
      </c>
      <c r="H26" s="60" t="s">
        <v>177</v>
      </c>
      <c r="I26" s="64" t="s">
        <v>263</v>
      </c>
      <c r="J26" s="60" t="s">
        <v>328</v>
      </c>
      <c r="K26" s="118">
        <f t="shared" si="2"/>
        <v>66000</v>
      </c>
      <c r="L26" s="118">
        <v>64000</v>
      </c>
      <c r="M26" s="118">
        <v>31000</v>
      </c>
      <c r="N26" s="118">
        <v>5000</v>
      </c>
      <c r="O26" s="118">
        <v>3200</v>
      </c>
      <c r="P26" s="118">
        <v>26800</v>
      </c>
      <c r="Q26" s="39"/>
      <c r="R26" s="39"/>
      <c r="S26" s="39"/>
      <c r="T26" s="56" t="s">
        <v>320</v>
      </c>
    </row>
    <row r="27" spans="1:20" customFormat="1" ht="55.5" customHeight="1">
      <c r="A27" s="151"/>
      <c r="B27" s="67"/>
      <c r="C27" s="67"/>
      <c r="D27" s="67"/>
      <c r="E27" s="67"/>
      <c r="F27" s="67"/>
      <c r="G27" s="85"/>
      <c r="H27" s="67"/>
      <c r="I27" s="68"/>
      <c r="J27" s="67"/>
      <c r="K27" s="119"/>
      <c r="L27" s="119"/>
      <c r="M27" s="119"/>
      <c r="N27" s="119"/>
      <c r="O27" s="119"/>
      <c r="P27" s="119"/>
      <c r="Q27" s="39"/>
      <c r="R27" s="39"/>
      <c r="S27" s="39"/>
      <c r="T27" s="76"/>
    </row>
    <row r="28" spans="1:20" customFormat="1" ht="15">
      <c r="A28" s="151"/>
      <c r="B28" s="67"/>
      <c r="C28" s="67"/>
      <c r="D28" s="67"/>
      <c r="E28" s="67"/>
      <c r="F28" s="67"/>
      <c r="G28" s="70"/>
      <c r="H28" s="61"/>
      <c r="I28" s="65"/>
      <c r="J28" s="61"/>
      <c r="K28" s="120"/>
      <c r="L28" s="120"/>
      <c r="M28" s="120"/>
      <c r="N28" s="120"/>
      <c r="O28" s="120"/>
      <c r="P28" s="120"/>
      <c r="Q28" s="39"/>
      <c r="R28" s="39"/>
      <c r="S28" s="39"/>
      <c r="T28" s="57"/>
    </row>
    <row r="29" spans="1:20" customFormat="1" ht="25.5" customHeight="1">
      <c r="A29" s="151"/>
      <c r="B29" s="67"/>
      <c r="C29" s="67"/>
      <c r="D29" s="67"/>
      <c r="E29" s="67"/>
      <c r="F29" s="67"/>
      <c r="G29" s="69" t="s">
        <v>254</v>
      </c>
      <c r="H29" s="60" t="s">
        <v>178</v>
      </c>
      <c r="I29" s="64" t="s">
        <v>264</v>
      </c>
      <c r="J29" s="60" t="s">
        <v>328</v>
      </c>
      <c r="K29" s="118">
        <f t="shared" si="2"/>
        <v>50000</v>
      </c>
      <c r="L29" s="118">
        <v>80000</v>
      </c>
      <c r="M29" s="118">
        <v>20000</v>
      </c>
      <c r="N29" s="118">
        <v>5000</v>
      </c>
      <c r="O29" s="118">
        <v>3500</v>
      </c>
      <c r="P29" s="118">
        <v>21500</v>
      </c>
      <c r="Q29" s="39">
        <v>18000</v>
      </c>
      <c r="R29" s="13"/>
      <c r="S29" s="13"/>
      <c r="T29" s="56" t="s">
        <v>320</v>
      </c>
    </row>
    <row r="30" spans="1:20" customFormat="1" ht="15">
      <c r="A30" s="151"/>
      <c r="B30" s="67"/>
      <c r="C30" s="67"/>
      <c r="D30" s="67"/>
      <c r="E30" s="67"/>
      <c r="F30" s="67"/>
      <c r="G30" s="70"/>
      <c r="H30" s="61"/>
      <c r="I30" s="65"/>
      <c r="J30" s="61"/>
      <c r="K30" s="120"/>
      <c r="L30" s="120"/>
      <c r="M30" s="120"/>
      <c r="N30" s="120"/>
      <c r="O30" s="120"/>
      <c r="P30" s="120"/>
      <c r="Q30" s="39"/>
      <c r="R30" s="13"/>
      <c r="S30" s="13"/>
      <c r="T30" s="57"/>
    </row>
    <row r="31" spans="1:20" customFormat="1" ht="24" customHeight="1">
      <c r="A31" s="151"/>
      <c r="B31" s="67"/>
      <c r="C31" s="67"/>
      <c r="D31" s="67"/>
      <c r="E31" s="67"/>
      <c r="F31" s="67"/>
      <c r="G31" s="64" t="s">
        <v>50</v>
      </c>
      <c r="H31" s="60" t="s">
        <v>179</v>
      </c>
      <c r="I31" s="69" t="s">
        <v>261</v>
      </c>
      <c r="J31" s="58" t="s">
        <v>327</v>
      </c>
      <c r="K31" s="130">
        <f>P31</f>
        <v>5.5E-2</v>
      </c>
      <c r="L31" s="130">
        <v>7.0000000000000007E-2</v>
      </c>
      <c r="M31" s="136">
        <v>6.8000000000000005E-2</v>
      </c>
      <c r="N31" s="136">
        <v>6.4000000000000001E-2</v>
      </c>
      <c r="O31" s="136">
        <v>0.06</v>
      </c>
      <c r="P31" s="139">
        <v>5.5E-2</v>
      </c>
      <c r="Q31" s="15"/>
      <c r="R31" s="15"/>
      <c r="S31" s="15"/>
      <c r="T31" s="56" t="s">
        <v>86</v>
      </c>
    </row>
    <row r="32" spans="1:20" customFormat="1" ht="15">
      <c r="A32" s="151"/>
      <c r="B32" s="67"/>
      <c r="C32" s="67"/>
      <c r="D32" s="67"/>
      <c r="E32" s="67"/>
      <c r="F32" s="67"/>
      <c r="G32" s="68"/>
      <c r="H32" s="67"/>
      <c r="I32" s="85"/>
      <c r="J32" s="66"/>
      <c r="K32" s="131"/>
      <c r="L32" s="131"/>
      <c r="M32" s="137"/>
      <c r="N32" s="137"/>
      <c r="O32" s="137"/>
      <c r="P32" s="140"/>
      <c r="Q32" s="15"/>
      <c r="R32" s="15"/>
      <c r="S32" s="15"/>
      <c r="T32" s="76"/>
    </row>
    <row r="33" spans="1:20" customFormat="1" ht="15">
      <c r="A33" s="151"/>
      <c r="B33" s="67"/>
      <c r="C33" s="67"/>
      <c r="D33" s="67"/>
      <c r="E33" s="67"/>
      <c r="F33" s="67"/>
      <c r="G33" s="65"/>
      <c r="H33" s="61"/>
      <c r="I33" s="70"/>
      <c r="J33" s="59"/>
      <c r="K33" s="132"/>
      <c r="L33" s="132"/>
      <c r="M33" s="138"/>
      <c r="N33" s="138"/>
      <c r="O33" s="138"/>
      <c r="P33" s="141"/>
      <c r="Q33" s="15"/>
      <c r="R33" s="15"/>
      <c r="S33" s="15"/>
      <c r="T33" s="57"/>
    </row>
    <row r="34" spans="1:20" customFormat="1" ht="51" customHeight="1">
      <c r="A34" s="151"/>
      <c r="B34" s="67"/>
      <c r="C34" s="67"/>
      <c r="D34" s="67"/>
      <c r="E34" s="67"/>
      <c r="F34" s="67"/>
      <c r="G34" s="64" t="s">
        <v>51</v>
      </c>
      <c r="H34" s="60" t="s">
        <v>301</v>
      </c>
      <c r="I34" s="69" t="s">
        <v>262</v>
      </c>
      <c r="J34" s="58" t="s">
        <v>327</v>
      </c>
      <c r="K34" s="130">
        <f>P34</f>
        <v>0.10199999999999999</v>
      </c>
      <c r="L34" s="130">
        <v>0.113</v>
      </c>
      <c r="M34" s="130">
        <v>0.111</v>
      </c>
      <c r="N34" s="130">
        <v>0.108</v>
      </c>
      <c r="O34" s="130">
        <v>0.105</v>
      </c>
      <c r="P34" s="133">
        <v>0.10199999999999999</v>
      </c>
      <c r="Q34" s="15"/>
      <c r="R34" s="15"/>
      <c r="S34" s="15"/>
      <c r="T34" s="56" t="s">
        <v>86</v>
      </c>
    </row>
    <row r="35" spans="1:20" customFormat="1" ht="15">
      <c r="A35" s="151"/>
      <c r="B35" s="67"/>
      <c r="C35" s="67"/>
      <c r="D35" s="67"/>
      <c r="E35" s="67"/>
      <c r="F35" s="67"/>
      <c r="G35" s="68"/>
      <c r="H35" s="67"/>
      <c r="I35" s="85"/>
      <c r="J35" s="66"/>
      <c r="K35" s="131"/>
      <c r="L35" s="131"/>
      <c r="M35" s="131"/>
      <c r="N35" s="131"/>
      <c r="O35" s="131"/>
      <c r="P35" s="134"/>
      <c r="Q35" s="15"/>
      <c r="R35" s="15"/>
      <c r="S35" s="15"/>
      <c r="T35" s="76"/>
    </row>
    <row r="36" spans="1:20" customFormat="1" ht="15">
      <c r="A36" s="151"/>
      <c r="B36" s="67"/>
      <c r="C36" s="67"/>
      <c r="D36" s="67"/>
      <c r="E36" s="67"/>
      <c r="F36" s="67"/>
      <c r="G36" s="65"/>
      <c r="H36" s="61"/>
      <c r="I36" s="70"/>
      <c r="J36" s="59"/>
      <c r="K36" s="132"/>
      <c r="L36" s="132"/>
      <c r="M36" s="132"/>
      <c r="N36" s="132"/>
      <c r="O36" s="132"/>
      <c r="P36" s="135"/>
      <c r="Q36" s="15"/>
      <c r="R36" s="15"/>
      <c r="S36" s="15"/>
      <c r="T36" s="57"/>
    </row>
    <row r="37" spans="1:20" customFormat="1" ht="38.25" customHeight="1">
      <c r="A37" s="151"/>
      <c r="B37" s="67"/>
      <c r="C37" s="67"/>
      <c r="D37" s="67"/>
      <c r="E37" s="67"/>
      <c r="F37" s="67"/>
      <c r="G37" s="69" t="s">
        <v>87</v>
      </c>
      <c r="H37" s="60" t="s">
        <v>302</v>
      </c>
      <c r="I37" s="69" t="s">
        <v>337</v>
      </c>
      <c r="J37" s="58" t="s">
        <v>328</v>
      </c>
      <c r="K37" s="62">
        <f>SUM(M37:P37)</f>
        <v>26500</v>
      </c>
      <c r="L37" s="62">
        <v>14000</v>
      </c>
      <c r="M37" s="62">
        <v>7000</v>
      </c>
      <c r="N37" s="62">
        <v>7500</v>
      </c>
      <c r="O37" s="62">
        <v>6000</v>
      </c>
      <c r="P37" s="121">
        <v>6000</v>
      </c>
      <c r="Q37" s="16"/>
      <c r="R37" s="16"/>
      <c r="S37" s="16"/>
      <c r="T37" s="77" t="s">
        <v>86</v>
      </c>
    </row>
    <row r="38" spans="1:20" customFormat="1" ht="15">
      <c r="A38" s="151"/>
      <c r="B38" s="67"/>
      <c r="C38" s="67"/>
      <c r="D38" s="67"/>
      <c r="E38" s="67"/>
      <c r="F38" s="67"/>
      <c r="G38" s="85"/>
      <c r="H38" s="67"/>
      <c r="I38" s="85"/>
      <c r="J38" s="66"/>
      <c r="K38" s="117"/>
      <c r="L38" s="117"/>
      <c r="M38" s="117"/>
      <c r="N38" s="117"/>
      <c r="O38" s="117"/>
      <c r="P38" s="122"/>
      <c r="Q38" s="16"/>
      <c r="R38" s="16"/>
      <c r="S38" s="16"/>
      <c r="T38" s="78"/>
    </row>
    <row r="39" spans="1:20" customFormat="1" ht="15">
      <c r="A39" s="151"/>
      <c r="B39" s="67"/>
      <c r="C39" s="67"/>
      <c r="D39" s="67"/>
      <c r="E39" s="67"/>
      <c r="F39" s="67"/>
      <c r="G39" s="70"/>
      <c r="H39" s="61"/>
      <c r="I39" s="70"/>
      <c r="J39" s="59"/>
      <c r="K39" s="63"/>
      <c r="L39" s="63"/>
      <c r="M39" s="63"/>
      <c r="N39" s="63"/>
      <c r="O39" s="63"/>
      <c r="P39" s="123"/>
      <c r="Q39" s="16"/>
      <c r="R39" s="16"/>
      <c r="S39" s="16"/>
      <c r="T39" s="79"/>
    </row>
    <row r="40" spans="1:20" customFormat="1" ht="25.5" customHeight="1">
      <c r="A40" s="151"/>
      <c r="B40" s="67"/>
      <c r="C40" s="67"/>
      <c r="D40" s="67"/>
      <c r="E40" s="67"/>
      <c r="F40" s="67"/>
      <c r="G40" s="64" t="s">
        <v>357</v>
      </c>
      <c r="H40" s="60" t="s">
        <v>303</v>
      </c>
      <c r="I40" s="64" t="s">
        <v>358</v>
      </c>
      <c r="J40" s="58" t="s">
        <v>328</v>
      </c>
      <c r="K40" s="62">
        <f>SUM(M40:P40)</f>
        <v>13700</v>
      </c>
      <c r="L40" s="62">
        <v>1500</v>
      </c>
      <c r="M40" s="118">
        <v>1500</v>
      </c>
      <c r="N40" s="118">
        <v>2000</v>
      </c>
      <c r="O40" s="118">
        <v>2000</v>
      </c>
      <c r="P40" s="118">
        <v>8200</v>
      </c>
      <c r="Q40" s="16"/>
      <c r="R40" s="16"/>
      <c r="S40" s="16"/>
      <c r="T40" s="77" t="s">
        <v>86</v>
      </c>
    </row>
    <row r="41" spans="1:20" customFormat="1" ht="15">
      <c r="A41" s="151"/>
      <c r="B41" s="67"/>
      <c r="C41" s="67"/>
      <c r="D41" s="67"/>
      <c r="E41" s="67"/>
      <c r="F41" s="67"/>
      <c r="G41" s="68"/>
      <c r="H41" s="67"/>
      <c r="I41" s="68"/>
      <c r="J41" s="66"/>
      <c r="K41" s="117"/>
      <c r="L41" s="117"/>
      <c r="M41" s="119"/>
      <c r="N41" s="119"/>
      <c r="O41" s="119"/>
      <c r="P41" s="119"/>
      <c r="Q41" s="16"/>
      <c r="R41" s="16"/>
      <c r="S41" s="16"/>
      <c r="T41" s="78"/>
    </row>
    <row r="42" spans="1:20" customFormat="1" ht="42" customHeight="1">
      <c r="A42" s="151"/>
      <c r="B42" s="67"/>
      <c r="C42" s="67"/>
      <c r="D42" s="67"/>
      <c r="E42" s="67"/>
      <c r="F42" s="67"/>
      <c r="G42" s="65"/>
      <c r="H42" s="61"/>
      <c r="I42" s="65"/>
      <c r="J42" s="59"/>
      <c r="K42" s="63"/>
      <c r="L42" s="63"/>
      <c r="M42" s="120"/>
      <c r="N42" s="120"/>
      <c r="O42" s="120"/>
      <c r="P42" s="120"/>
      <c r="Q42" s="16"/>
      <c r="R42" s="16"/>
      <c r="S42" s="16"/>
      <c r="T42" s="79"/>
    </row>
    <row r="43" spans="1:20" ht="51" customHeight="1">
      <c r="A43" s="151"/>
      <c r="B43" s="67"/>
      <c r="C43" s="67"/>
      <c r="D43" s="67"/>
      <c r="E43" s="67"/>
      <c r="F43" s="67"/>
      <c r="G43" s="69" t="s">
        <v>285</v>
      </c>
      <c r="H43" s="60" t="s">
        <v>180</v>
      </c>
      <c r="I43" s="69" t="s">
        <v>286</v>
      </c>
      <c r="J43" s="58" t="s">
        <v>327</v>
      </c>
      <c r="K43" s="127">
        <f>P43</f>
        <v>0.41</v>
      </c>
      <c r="L43" s="127">
        <v>0.36680000000000001</v>
      </c>
      <c r="M43" s="127">
        <v>0.37</v>
      </c>
      <c r="N43" s="127">
        <v>0.38</v>
      </c>
      <c r="O43" s="127">
        <v>0.39</v>
      </c>
      <c r="P43" s="80">
        <v>0.41</v>
      </c>
      <c r="Q43" s="16"/>
      <c r="R43" s="16"/>
      <c r="S43" s="16"/>
      <c r="T43" s="77" t="s">
        <v>92</v>
      </c>
    </row>
    <row r="44" spans="1:20" ht="48.75" customHeight="1">
      <c r="A44" s="151"/>
      <c r="B44" s="67"/>
      <c r="C44" s="67"/>
      <c r="D44" s="67"/>
      <c r="E44" s="67"/>
      <c r="F44" s="67"/>
      <c r="G44" s="85"/>
      <c r="H44" s="67"/>
      <c r="I44" s="85"/>
      <c r="J44" s="66"/>
      <c r="K44" s="128"/>
      <c r="L44" s="128"/>
      <c r="M44" s="128"/>
      <c r="N44" s="128"/>
      <c r="O44" s="128"/>
      <c r="P44" s="81"/>
      <c r="Q44" s="16"/>
      <c r="R44" s="16"/>
      <c r="S44" s="16"/>
      <c r="T44" s="78"/>
    </row>
    <row r="45" spans="1:20" ht="54.75" customHeight="1">
      <c r="A45" s="151"/>
      <c r="B45" s="67"/>
      <c r="C45" s="67"/>
      <c r="D45" s="67"/>
      <c r="E45" s="67"/>
      <c r="F45" s="67"/>
      <c r="G45" s="85"/>
      <c r="H45" s="67"/>
      <c r="I45" s="85"/>
      <c r="J45" s="66"/>
      <c r="K45" s="128"/>
      <c r="L45" s="128"/>
      <c r="M45" s="128"/>
      <c r="N45" s="128"/>
      <c r="O45" s="128"/>
      <c r="P45" s="81"/>
      <c r="Q45" s="16"/>
      <c r="R45" s="16"/>
      <c r="S45" s="16"/>
      <c r="T45" s="78"/>
    </row>
    <row r="46" spans="1:20" ht="52.5" customHeight="1">
      <c r="A46" s="151"/>
      <c r="B46" s="67"/>
      <c r="C46" s="67"/>
      <c r="D46" s="67"/>
      <c r="E46" s="67"/>
      <c r="F46" s="67"/>
      <c r="G46" s="85"/>
      <c r="H46" s="67"/>
      <c r="I46" s="85"/>
      <c r="J46" s="66"/>
      <c r="K46" s="128"/>
      <c r="L46" s="128"/>
      <c r="M46" s="128"/>
      <c r="N46" s="128"/>
      <c r="O46" s="128"/>
      <c r="P46" s="81"/>
      <c r="Q46" s="16"/>
      <c r="R46" s="16"/>
      <c r="S46" s="16"/>
      <c r="T46" s="78"/>
    </row>
    <row r="47" spans="1:20">
      <c r="A47" s="151"/>
      <c r="B47" s="67"/>
      <c r="C47" s="67"/>
      <c r="D47" s="67"/>
      <c r="E47" s="67"/>
      <c r="F47" s="67"/>
      <c r="G47" s="85"/>
      <c r="H47" s="67"/>
      <c r="I47" s="85"/>
      <c r="J47" s="66"/>
      <c r="K47" s="128"/>
      <c r="L47" s="128"/>
      <c r="M47" s="128"/>
      <c r="N47" s="128"/>
      <c r="O47" s="128"/>
      <c r="P47" s="81"/>
      <c r="Q47" s="16"/>
      <c r="R47" s="16"/>
      <c r="S47" s="16"/>
      <c r="T47" s="78"/>
    </row>
    <row r="48" spans="1:20">
      <c r="A48" s="151"/>
      <c r="B48" s="67"/>
      <c r="C48" s="67"/>
      <c r="D48" s="67"/>
      <c r="E48" s="67"/>
      <c r="F48" s="67"/>
      <c r="G48" s="70"/>
      <c r="H48" s="61"/>
      <c r="I48" s="70"/>
      <c r="J48" s="59"/>
      <c r="K48" s="129"/>
      <c r="L48" s="129"/>
      <c r="M48" s="129"/>
      <c r="N48" s="129"/>
      <c r="O48" s="129"/>
      <c r="P48" s="82"/>
      <c r="Q48" s="16"/>
      <c r="R48" s="16"/>
      <c r="S48" s="16"/>
      <c r="T48" s="79"/>
    </row>
    <row r="49" spans="1:20" ht="34.5" customHeight="1">
      <c r="A49" s="151"/>
      <c r="B49" s="67"/>
      <c r="C49" s="67"/>
      <c r="D49" s="67"/>
      <c r="E49" s="67"/>
      <c r="F49" s="67"/>
      <c r="G49" s="69" t="s">
        <v>289</v>
      </c>
      <c r="H49" s="60" t="s">
        <v>268</v>
      </c>
      <c r="I49" s="69" t="s">
        <v>265</v>
      </c>
      <c r="J49" s="58" t="s">
        <v>329</v>
      </c>
      <c r="K49" s="124">
        <f>P49</f>
        <v>8.1884250000000005</v>
      </c>
      <c r="L49" s="62">
        <v>7368</v>
      </c>
      <c r="M49" s="111">
        <v>7.4504250000000001</v>
      </c>
      <c r="N49" s="111">
        <v>7.6144249999999998</v>
      </c>
      <c r="O49" s="111">
        <v>7.9014249999999997</v>
      </c>
      <c r="P49" s="111">
        <v>8.1884250000000005</v>
      </c>
      <c r="Q49" s="16"/>
      <c r="R49" s="16"/>
      <c r="S49" s="16"/>
      <c r="T49" s="77" t="s">
        <v>92</v>
      </c>
    </row>
    <row r="50" spans="1:20" ht="58.5" customHeight="1">
      <c r="A50" s="151"/>
      <c r="B50" s="67"/>
      <c r="C50" s="67"/>
      <c r="D50" s="67"/>
      <c r="E50" s="67"/>
      <c r="F50" s="67"/>
      <c r="G50" s="85"/>
      <c r="H50" s="67"/>
      <c r="I50" s="85"/>
      <c r="J50" s="66"/>
      <c r="K50" s="125"/>
      <c r="L50" s="117"/>
      <c r="M50" s="112"/>
      <c r="N50" s="112"/>
      <c r="O50" s="112"/>
      <c r="P50" s="112"/>
      <c r="Q50" s="16"/>
      <c r="R50" s="16"/>
      <c r="S50" s="16"/>
      <c r="T50" s="78"/>
    </row>
    <row r="51" spans="1:20" ht="67.5" customHeight="1">
      <c r="A51" s="151"/>
      <c r="B51" s="67"/>
      <c r="C51" s="67"/>
      <c r="D51" s="67"/>
      <c r="E51" s="67"/>
      <c r="F51" s="67"/>
      <c r="G51" s="85"/>
      <c r="H51" s="67"/>
      <c r="I51" s="85"/>
      <c r="J51" s="66"/>
      <c r="K51" s="125"/>
      <c r="L51" s="117"/>
      <c r="M51" s="112"/>
      <c r="N51" s="112"/>
      <c r="O51" s="112"/>
      <c r="P51" s="112"/>
      <c r="Q51" s="16"/>
      <c r="R51" s="16"/>
      <c r="S51" s="16"/>
      <c r="T51" s="78"/>
    </row>
    <row r="52" spans="1:20">
      <c r="A52" s="151"/>
      <c r="B52" s="67"/>
      <c r="C52" s="67"/>
      <c r="D52" s="67"/>
      <c r="E52" s="67"/>
      <c r="F52" s="67"/>
      <c r="G52" s="70"/>
      <c r="H52" s="61"/>
      <c r="I52" s="70"/>
      <c r="J52" s="59"/>
      <c r="K52" s="126"/>
      <c r="L52" s="63"/>
      <c r="M52" s="113"/>
      <c r="N52" s="113"/>
      <c r="O52" s="113"/>
      <c r="P52" s="113"/>
      <c r="Q52" s="16"/>
      <c r="R52" s="16"/>
      <c r="S52" s="16"/>
      <c r="T52" s="79"/>
    </row>
    <row r="53" spans="1:20" s="7" customFormat="1" ht="76.5" customHeight="1">
      <c r="A53" s="151"/>
      <c r="B53" s="67"/>
      <c r="C53" s="67"/>
      <c r="D53" s="67"/>
      <c r="E53" s="67"/>
      <c r="F53" s="67"/>
      <c r="G53" s="69" t="s">
        <v>290</v>
      </c>
      <c r="H53" s="60" t="s">
        <v>269</v>
      </c>
      <c r="I53" s="69" t="s">
        <v>256</v>
      </c>
      <c r="J53" s="58" t="s">
        <v>329</v>
      </c>
      <c r="K53" s="111">
        <f>P53</f>
        <v>44.476999999999997</v>
      </c>
      <c r="L53" s="62">
        <v>41877</v>
      </c>
      <c r="M53" s="111">
        <v>42.447000000000003</v>
      </c>
      <c r="N53" s="111">
        <v>43.097000000000001</v>
      </c>
      <c r="O53" s="111">
        <v>43.777000000000001</v>
      </c>
      <c r="P53" s="111">
        <v>44.476999999999997</v>
      </c>
      <c r="Q53" s="39"/>
      <c r="R53" s="9"/>
      <c r="S53" s="38"/>
      <c r="T53" s="77" t="s">
        <v>92</v>
      </c>
    </row>
    <row r="54" spans="1:20" s="7" customFormat="1">
      <c r="A54" s="151"/>
      <c r="B54" s="67"/>
      <c r="C54" s="67"/>
      <c r="D54" s="67"/>
      <c r="E54" s="67"/>
      <c r="F54" s="67"/>
      <c r="G54" s="85"/>
      <c r="H54" s="67"/>
      <c r="I54" s="85"/>
      <c r="J54" s="66"/>
      <c r="K54" s="112"/>
      <c r="L54" s="117"/>
      <c r="M54" s="112"/>
      <c r="N54" s="112"/>
      <c r="O54" s="112"/>
      <c r="P54" s="112"/>
      <c r="Q54" s="39"/>
      <c r="R54" s="9"/>
      <c r="S54" s="38"/>
      <c r="T54" s="78"/>
    </row>
    <row r="55" spans="1:20" s="7" customFormat="1">
      <c r="A55" s="151"/>
      <c r="B55" s="67"/>
      <c r="C55" s="67"/>
      <c r="D55" s="67"/>
      <c r="E55" s="67"/>
      <c r="F55" s="67"/>
      <c r="G55" s="70"/>
      <c r="H55" s="61"/>
      <c r="I55" s="70"/>
      <c r="J55" s="59"/>
      <c r="K55" s="113"/>
      <c r="L55" s="63"/>
      <c r="M55" s="113"/>
      <c r="N55" s="113"/>
      <c r="O55" s="113"/>
      <c r="P55" s="113"/>
      <c r="Q55" s="39"/>
      <c r="R55" s="9"/>
      <c r="S55" s="38"/>
      <c r="T55" s="79"/>
    </row>
    <row r="56" spans="1:20">
      <c r="A56" s="151"/>
      <c r="B56" s="67"/>
      <c r="C56" s="67"/>
      <c r="D56" s="67"/>
      <c r="E56" s="67"/>
      <c r="F56" s="67"/>
      <c r="G56" s="69" t="s">
        <v>291</v>
      </c>
      <c r="H56" s="60" t="s">
        <v>270</v>
      </c>
      <c r="I56" s="69" t="s">
        <v>255</v>
      </c>
      <c r="J56" s="58" t="s">
        <v>329</v>
      </c>
      <c r="K56" s="111">
        <f>P56</f>
        <v>8.517296</v>
      </c>
      <c r="L56" s="62">
        <v>7937</v>
      </c>
      <c r="M56" s="111">
        <v>7.9952959999999997</v>
      </c>
      <c r="N56" s="111">
        <v>8.1112959999999994</v>
      </c>
      <c r="O56" s="111">
        <v>8.3142960000000006</v>
      </c>
      <c r="P56" s="111">
        <v>8.517296</v>
      </c>
      <c r="Q56" s="17"/>
      <c r="R56" s="17"/>
      <c r="S56" s="17"/>
      <c r="T56" s="77" t="s">
        <v>92</v>
      </c>
    </row>
    <row r="57" spans="1:20">
      <c r="A57" s="151"/>
      <c r="B57" s="67"/>
      <c r="C57" s="67"/>
      <c r="D57" s="67"/>
      <c r="E57" s="67"/>
      <c r="F57" s="67"/>
      <c r="G57" s="85"/>
      <c r="H57" s="67"/>
      <c r="I57" s="85"/>
      <c r="J57" s="66"/>
      <c r="K57" s="112"/>
      <c r="L57" s="117"/>
      <c r="M57" s="112"/>
      <c r="N57" s="112"/>
      <c r="O57" s="112"/>
      <c r="P57" s="112"/>
      <c r="Q57" s="17"/>
      <c r="R57" s="17"/>
      <c r="S57" s="17"/>
      <c r="T57" s="78"/>
    </row>
    <row r="58" spans="1:20">
      <c r="A58" s="151"/>
      <c r="B58" s="67"/>
      <c r="C58" s="67"/>
      <c r="D58" s="67"/>
      <c r="E58" s="67"/>
      <c r="F58" s="67"/>
      <c r="G58" s="85"/>
      <c r="H58" s="67"/>
      <c r="I58" s="85"/>
      <c r="J58" s="66"/>
      <c r="K58" s="112"/>
      <c r="L58" s="117"/>
      <c r="M58" s="112"/>
      <c r="N58" s="112"/>
      <c r="O58" s="112"/>
      <c r="P58" s="112"/>
      <c r="Q58" s="17"/>
      <c r="R58" s="17"/>
      <c r="S58" s="17"/>
      <c r="T58" s="78"/>
    </row>
    <row r="59" spans="1:20">
      <c r="A59" s="151"/>
      <c r="B59" s="67"/>
      <c r="C59" s="67"/>
      <c r="D59" s="67"/>
      <c r="E59" s="67"/>
      <c r="F59" s="67"/>
      <c r="G59" s="70"/>
      <c r="H59" s="61"/>
      <c r="I59" s="70"/>
      <c r="J59" s="59"/>
      <c r="K59" s="113"/>
      <c r="L59" s="63"/>
      <c r="M59" s="113"/>
      <c r="N59" s="113"/>
      <c r="O59" s="113"/>
      <c r="P59" s="113"/>
      <c r="Q59" s="17"/>
      <c r="R59" s="17"/>
      <c r="S59" s="17"/>
      <c r="T59" s="79"/>
    </row>
    <row r="60" spans="1:20" customFormat="1" ht="25.5" customHeight="1">
      <c r="A60" s="151"/>
      <c r="B60" s="67"/>
      <c r="C60" s="67"/>
      <c r="D60" s="67"/>
      <c r="E60" s="67"/>
      <c r="F60" s="67"/>
      <c r="G60" s="69" t="s">
        <v>259</v>
      </c>
      <c r="H60" s="60" t="s">
        <v>271</v>
      </c>
      <c r="I60" s="69" t="s">
        <v>260</v>
      </c>
      <c r="J60" s="58" t="s">
        <v>328</v>
      </c>
      <c r="K60" s="118">
        <f t="shared" ref="K60" si="3">M60+N60+O60+P60</f>
        <v>2094820</v>
      </c>
      <c r="L60" s="118">
        <v>4000000</v>
      </c>
      <c r="M60" s="121">
        <v>315000</v>
      </c>
      <c r="N60" s="121">
        <v>514000</v>
      </c>
      <c r="O60" s="121">
        <v>561201</v>
      </c>
      <c r="P60" s="121">
        <v>704619</v>
      </c>
      <c r="Q60" s="17"/>
      <c r="R60" s="17"/>
      <c r="S60" s="17"/>
      <c r="T60" s="77" t="s">
        <v>105</v>
      </c>
    </row>
    <row r="61" spans="1:20" customFormat="1" ht="15">
      <c r="A61" s="151"/>
      <c r="B61" s="67"/>
      <c r="C61" s="67"/>
      <c r="D61" s="67"/>
      <c r="E61" s="67"/>
      <c r="F61" s="67"/>
      <c r="G61" s="85"/>
      <c r="H61" s="67"/>
      <c r="I61" s="85"/>
      <c r="J61" s="66"/>
      <c r="K61" s="119"/>
      <c r="L61" s="119"/>
      <c r="M61" s="122"/>
      <c r="N61" s="122"/>
      <c r="O61" s="122"/>
      <c r="P61" s="122"/>
      <c r="Q61" s="17"/>
      <c r="R61" s="17"/>
      <c r="S61" s="17"/>
      <c r="T61" s="78"/>
    </row>
    <row r="62" spans="1:20" customFormat="1" ht="45.75" customHeight="1">
      <c r="A62" s="151"/>
      <c r="B62" s="67"/>
      <c r="C62" s="67"/>
      <c r="D62" s="67"/>
      <c r="E62" s="67"/>
      <c r="F62" s="67"/>
      <c r="G62" s="70"/>
      <c r="H62" s="61"/>
      <c r="I62" s="70"/>
      <c r="J62" s="59"/>
      <c r="K62" s="120"/>
      <c r="L62" s="120"/>
      <c r="M62" s="123"/>
      <c r="N62" s="123"/>
      <c r="O62" s="123"/>
      <c r="P62" s="123"/>
      <c r="Q62" s="17"/>
      <c r="R62" s="17"/>
      <c r="S62" s="17"/>
      <c r="T62" s="79"/>
    </row>
    <row r="63" spans="1:20" customFormat="1" ht="25.5" customHeight="1">
      <c r="A63" s="151"/>
      <c r="B63" s="67"/>
      <c r="C63" s="67"/>
      <c r="D63" s="67"/>
      <c r="E63" s="67"/>
      <c r="F63" s="67"/>
      <c r="G63" s="69" t="s">
        <v>287</v>
      </c>
      <c r="H63" s="60" t="s">
        <v>304</v>
      </c>
      <c r="I63" s="69" t="s">
        <v>288</v>
      </c>
      <c r="J63" s="58" t="s">
        <v>327</v>
      </c>
      <c r="K63" s="73">
        <f>P63</f>
        <v>0.83</v>
      </c>
      <c r="L63" s="73">
        <v>0.79</v>
      </c>
      <c r="M63" s="73">
        <v>0.79</v>
      </c>
      <c r="N63" s="73">
        <v>0.8</v>
      </c>
      <c r="O63" s="73">
        <v>0.82</v>
      </c>
      <c r="P63" s="80">
        <v>0.83</v>
      </c>
      <c r="Q63" s="17"/>
      <c r="R63" s="17"/>
      <c r="S63" s="17"/>
      <c r="T63" s="77" t="s">
        <v>105</v>
      </c>
    </row>
    <row r="64" spans="1:20" customFormat="1" ht="15">
      <c r="A64" s="151"/>
      <c r="B64" s="67"/>
      <c r="C64" s="67"/>
      <c r="D64" s="67"/>
      <c r="E64" s="67"/>
      <c r="F64" s="67"/>
      <c r="G64" s="85"/>
      <c r="H64" s="67"/>
      <c r="I64" s="85"/>
      <c r="J64" s="66"/>
      <c r="K64" s="74"/>
      <c r="L64" s="74"/>
      <c r="M64" s="74"/>
      <c r="N64" s="74"/>
      <c r="O64" s="74"/>
      <c r="P64" s="81"/>
      <c r="Q64" s="17"/>
      <c r="R64" s="17"/>
      <c r="S64" s="17"/>
      <c r="T64" s="78"/>
    </row>
    <row r="65" spans="1:20" customFormat="1" ht="15">
      <c r="A65" s="151"/>
      <c r="B65" s="67"/>
      <c r="C65" s="67"/>
      <c r="D65" s="67"/>
      <c r="E65" s="67"/>
      <c r="F65" s="67"/>
      <c r="G65" s="70"/>
      <c r="H65" s="61"/>
      <c r="I65" s="70"/>
      <c r="J65" s="59"/>
      <c r="K65" s="75"/>
      <c r="L65" s="75"/>
      <c r="M65" s="75"/>
      <c r="N65" s="75"/>
      <c r="O65" s="75"/>
      <c r="P65" s="82"/>
      <c r="Q65" s="17"/>
      <c r="R65" s="17"/>
      <c r="S65" s="17"/>
      <c r="T65" s="79"/>
    </row>
    <row r="66" spans="1:20" ht="40.5" customHeight="1">
      <c r="A66" s="151"/>
      <c r="B66" s="67"/>
      <c r="C66" s="67"/>
      <c r="D66" s="67"/>
      <c r="E66" s="61"/>
      <c r="F66" s="61"/>
      <c r="G66" s="21" t="s">
        <v>292</v>
      </c>
      <c r="H66" s="38" t="s">
        <v>305</v>
      </c>
      <c r="I66" s="21" t="s">
        <v>110</v>
      </c>
      <c r="J66" s="39" t="s">
        <v>329</v>
      </c>
      <c r="K66" s="17">
        <f>P66</f>
        <v>42.369</v>
      </c>
      <c r="L66" s="12">
        <v>39469</v>
      </c>
      <c r="M66" s="17">
        <v>40.048999999999999</v>
      </c>
      <c r="N66" s="17">
        <v>40.628999999999998</v>
      </c>
      <c r="O66" s="17">
        <v>41.499000000000002</v>
      </c>
      <c r="P66" s="17">
        <v>42.369</v>
      </c>
      <c r="Q66" s="39"/>
      <c r="R66" s="39"/>
      <c r="S66" s="39"/>
      <c r="T66" s="46" t="s">
        <v>92</v>
      </c>
    </row>
    <row r="67" spans="1:20" customFormat="1" ht="33" hidden="1" customHeight="1">
      <c r="A67" s="151"/>
      <c r="B67" s="67"/>
      <c r="C67" s="67"/>
      <c r="D67" s="67"/>
      <c r="E67" s="83" t="s">
        <v>28</v>
      </c>
      <c r="F67" s="9" t="s">
        <v>161</v>
      </c>
      <c r="G67" s="21" t="s">
        <v>29</v>
      </c>
      <c r="H67" s="38" t="s">
        <v>272</v>
      </c>
      <c r="I67" s="21" t="s">
        <v>30</v>
      </c>
      <c r="J67" s="38" t="s">
        <v>328</v>
      </c>
      <c r="K67" s="38">
        <f>P67</f>
        <v>2557208</v>
      </c>
      <c r="L67" s="38">
        <v>1903381</v>
      </c>
      <c r="M67" s="38">
        <v>1903381</v>
      </c>
      <c r="N67" s="38">
        <v>2046205</v>
      </c>
      <c r="O67" s="38">
        <v>2292603</v>
      </c>
      <c r="P67" s="34">
        <v>2557208</v>
      </c>
      <c r="Q67" s="38">
        <v>2840000</v>
      </c>
      <c r="R67" s="38"/>
      <c r="S67" s="38"/>
      <c r="T67" s="46" t="s">
        <v>28</v>
      </c>
    </row>
    <row r="68" spans="1:20" customFormat="1" ht="85.5" hidden="1" customHeight="1">
      <c r="A68" s="151"/>
      <c r="B68" s="67"/>
      <c r="C68" s="67"/>
      <c r="D68" s="67"/>
      <c r="E68" s="83"/>
      <c r="F68" s="58" t="s">
        <v>426</v>
      </c>
      <c r="G68" s="32" t="s">
        <v>431</v>
      </c>
      <c r="H68" s="38" t="s">
        <v>273</v>
      </c>
      <c r="I68" s="21" t="s">
        <v>432</v>
      </c>
      <c r="J68" s="39" t="s">
        <v>421</v>
      </c>
      <c r="K68" s="34">
        <v>23250</v>
      </c>
      <c r="L68" s="34">
        <v>20567</v>
      </c>
      <c r="M68" s="34">
        <v>20567</v>
      </c>
      <c r="N68" s="34">
        <v>15371</v>
      </c>
      <c r="O68" s="34">
        <v>18456</v>
      </c>
      <c r="P68" s="34">
        <v>23250</v>
      </c>
      <c r="Q68" s="13"/>
      <c r="R68" s="13"/>
      <c r="S68" s="13"/>
      <c r="T68" s="46" t="s">
        <v>28</v>
      </c>
    </row>
    <row r="69" spans="1:20" customFormat="1" ht="100.5" hidden="1" customHeight="1">
      <c r="A69" s="145"/>
      <c r="B69" s="61"/>
      <c r="C69" s="61"/>
      <c r="D69" s="61"/>
      <c r="E69" s="83"/>
      <c r="F69" s="59"/>
      <c r="G69" s="32" t="s">
        <v>434</v>
      </c>
      <c r="H69" s="38" t="s">
        <v>420</v>
      </c>
      <c r="I69" s="21" t="s">
        <v>433</v>
      </c>
      <c r="J69" s="38" t="s">
        <v>427</v>
      </c>
      <c r="K69" s="34">
        <v>1395000</v>
      </c>
      <c r="L69" s="34">
        <v>1077566</v>
      </c>
      <c r="M69" s="34">
        <v>1077566</v>
      </c>
      <c r="N69" s="34">
        <v>689792.05982218008</v>
      </c>
      <c r="O69" s="34">
        <v>904034</v>
      </c>
      <c r="P69" s="34">
        <v>1395000</v>
      </c>
      <c r="Q69" s="15">
        <v>0.2</v>
      </c>
      <c r="R69" s="38"/>
      <c r="S69" s="38"/>
      <c r="T69" s="46" t="s">
        <v>28</v>
      </c>
    </row>
    <row r="70" spans="1:20" customFormat="1" ht="25.5" customHeight="1">
      <c r="A70" s="94" t="s">
        <v>6</v>
      </c>
      <c r="B70" s="83" t="s">
        <v>9</v>
      </c>
      <c r="C70" s="89" t="s">
        <v>18</v>
      </c>
      <c r="D70" s="89" t="s">
        <v>90</v>
      </c>
      <c r="E70" s="60" t="s">
        <v>22</v>
      </c>
      <c r="F70" s="69" t="s">
        <v>91</v>
      </c>
      <c r="G70" s="69" t="s">
        <v>276</v>
      </c>
      <c r="H70" s="58" t="s">
        <v>181</v>
      </c>
      <c r="I70" s="69" t="s">
        <v>35</v>
      </c>
      <c r="J70" s="58" t="s">
        <v>328</v>
      </c>
      <c r="K70" s="58">
        <f>SUM(M70:P70)</f>
        <v>19</v>
      </c>
      <c r="L70" s="58">
        <v>0</v>
      </c>
      <c r="M70" s="58">
        <v>5</v>
      </c>
      <c r="N70" s="58">
        <v>7</v>
      </c>
      <c r="O70" s="58">
        <v>4</v>
      </c>
      <c r="P70" s="58">
        <v>3</v>
      </c>
      <c r="Q70" s="39">
        <v>3</v>
      </c>
      <c r="R70" s="39">
        <v>3</v>
      </c>
      <c r="S70" s="39">
        <v>3</v>
      </c>
      <c r="T70" s="114" t="s">
        <v>74</v>
      </c>
    </row>
    <row r="71" spans="1:20" customFormat="1" ht="38.25" customHeight="1">
      <c r="A71" s="94"/>
      <c r="B71" s="83"/>
      <c r="C71" s="89"/>
      <c r="D71" s="89"/>
      <c r="E71" s="67"/>
      <c r="F71" s="85"/>
      <c r="G71" s="85"/>
      <c r="H71" s="66"/>
      <c r="I71" s="85"/>
      <c r="J71" s="66"/>
      <c r="K71" s="66"/>
      <c r="L71" s="66"/>
      <c r="M71" s="66"/>
      <c r="N71" s="66"/>
      <c r="O71" s="66"/>
      <c r="P71" s="66"/>
      <c r="Q71" s="39"/>
      <c r="R71" s="39"/>
      <c r="S71" s="39"/>
      <c r="T71" s="115"/>
    </row>
    <row r="72" spans="1:20" customFormat="1" ht="15">
      <c r="A72" s="94"/>
      <c r="B72" s="83"/>
      <c r="C72" s="89"/>
      <c r="D72" s="89"/>
      <c r="E72" s="67"/>
      <c r="F72" s="85"/>
      <c r="G72" s="85"/>
      <c r="H72" s="59"/>
      <c r="I72" s="85"/>
      <c r="J72" s="59"/>
      <c r="K72" s="59"/>
      <c r="L72" s="59"/>
      <c r="M72" s="59"/>
      <c r="N72" s="59"/>
      <c r="O72" s="59"/>
      <c r="P72" s="59"/>
      <c r="Q72" s="39"/>
      <c r="R72" s="39"/>
      <c r="S72" s="39"/>
      <c r="T72" s="116"/>
    </row>
    <row r="73" spans="1:20" customFormat="1" ht="15">
      <c r="A73" s="94"/>
      <c r="B73" s="83"/>
      <c r="C73" s="89"/>
      <c r="D73" s="89"/>
      <c r="E73" s="67"/>
      <c r="F73" s="85"/>
      <c r="G73" s="85"/>
      <c r="H73" s="58" t="s">
        <v>182</v>
      </c>
      <c r="I73" s="85"/>
      <c r="J73" s="58" t="s">
        <v>328</v>
      </c>
      <c r="K73" s="60">
        <f t="shared" ref="K73:K93" si="4">SUM(M73:P73)</f>
        <v>29</v>
      </c>
      <c r="L73" s="60">
        <v>3</v>
      </c>
      <c r="M73" s="58">
        <v>9</v>
      </c>
      <c r="N73" s="58">
        <v>8</v>
      </c>
      <c r="O73" s="58">
        <v>6</v>
      </c>
      <c r="P73" s="58">
        <v>6</v>
      </c>
      <c r="Q73" s="39"/>
      <c r="R73" s="39"/>
      <c r="S73" s="39"/>
      <c r="T73" s="56" t="s">
        <v>86</v>
      </c>
    </row>
    <row r="74" spans="1:20" customFormat="1" ht="15">
      <c r="A74" s="94"/>
      <c r="B74" s="83"/>
      <c r="C74" s="89"/>
      <c r="D74" s="89"/>
      <c r="E74" s="67"/>
      <c r="F74" s="85"/>
      <c r="G74" s="85"/>
      <c r="H74" s="66"/>
      <c r="I74" s="85"/>
      <c r="J74" s="66"/>
      <c r="K74" s="67"/>
      <c r="L74" s="67"/>
      <c r="M74" s="66"/>
      <c r="N74" s="66"/>
      <c r="O74" s="66"/>
      <c r="P74" s="66"/>
      <c r="Q74" s="39"/>
      <c r="R74" s="39"/>
      <c r="S74" s="39"/>
      <c r="T74" s="76"/>
    </row>
    <row r="75" spans="1:20" customFormat="1" ht="15">
      <c r="A75" s="94"/>
      <c r="B75" s="83"/>
      <c r="C75" s="89"/>
      <c r="D75" s="89"/>
      <c r="E75" s="67"/>
      <c r="F75" s="85"/>
      <c r="G75" s="70"/>
      <c r="H75" s="59"/>
      <c r="I75" s="70"/>
      <c r="J75" s="59"/>
      <c r="K75" s="61"/>
      <c r="L75" s="61"/>
      <c r="M75" s="59"/>
      <c r="N75" s="59"/>
      <c r="O75" s="59"/>
      <c r="P75" s="59"/>
      <c r="Q75" s="39"/>
      <c r="R75" s="39"/>
      <c r="S75" s="39"/>
      <c r="T75" s="57"/>
    </row>
    <row r="76" spans="1:20" ht="30" customHeight="1">
      <c r="A76" s="94"/>
      <c r="B76" s="83"/>
      <c r="C76" s="89"/>
      <c r="D76" s="89"/>
      <c r="E76" s="67"/>
      <c r="F76" s="85"/>
      <c r="G76" s="69" t="s">
        <v>363</v>
      </c>
      <c r="H76" s="58" t="s">
        <v>183</v>
      </c>
      <c r="I76" s="69" t="s">
        <v>364</v>
      </c>
      <c r="J76" s="58" t="s">
        <v>328</v>
      </c>
      <c r="K76" s="60">
        <f t="shared" si="4"/>
        <v>32</v>
      </c>
      <c r="L76" s="60">
        <v>0</v>
      </c>
      <c r="M76" s="60">
        <v>1</v>
      </c>
      <c r="N76" s="60">
        <v>13</v>
      </c>
      <c r="O76" s="60">
        <v>8</v>
      </c>
      <c r="P76" s="58">
        <v>10</v>
      </c>
      <c r="Q76" s="38">
        <v>1</v>
      </c>
      <c r="R76" s="38">
        <v>1</v>
      </c>
      <c r="S76" s="38">
        <v>1</v>
      </c>
      <c r="T76" s="56" t="s">
        <v>92</v>
      </c>
    </row>
    <row r="77" spans="1:20">
      <c r="A77" s="94"/>
      <c r="B77" s="83"/>
      <c r="C77" s="89"/>
      <c r="D77" s="89"/>
      <c r="E77" s="67"/>
      <c r="F77" s="85"/>
      <c r="G77" s="85"/>
      <c r="H77" s="66"/>
      <c r="I77" s="85"/>
      <c r="J77" s="66"/>
      <c r="K77" s="67"/>
      <c r="L77" s="67"/>
      <c r="M77" s="67"/>
      <c r="N77" s="67"/>
      <c r="O77" s="67"/>
      <c r="P77" s="66"/>
      <c r="Q77" s="38"/>
      <c r="R77" s="38"/>
      <c r="S77" s="38"/>
      <c r="T77" s="76"/>
    </row>
    <row r="78" spans="1:20">
      <c r="A78" s="94"/>
      <c r="B78" s="83"/>
      <c r="C78" s="89"/>
      <c r="D78" s="89"/>
      <c r="E78" s="67"/>
      <c r="F78" s="85"/>
      <c r="G78" s="85"/>
      <c r="H78" s="66"/>
      <c r="I78" s="85"/>
      <c r="J78" s="66"/>
      <c r="K78" s="67"/>
      <c r="L78" s="67"/>
      <c r="M78" s="67"/>
      <c r="N78" s="67"/>
      <c r="O78" s="67"/>
      <c r="P78" s="66"/>
      <c r="Q78" s="38"/>
      <c r="R78" s="38"/>
      <c r="S78" s="38"/>
      <c r="T78" s="76"/>
    </row>
    <row r="79" spans="1:20">
      <c r="A79" s="94"/>
      <c r="B79" s="83"/>
      <c r="C79" s="89"/>
      <c r="D79" s="89"/>
      <c r="E79" s="61"/>
      <c r="F79" s="70"/>
      <c r="G79" s="70"/>
      <c r="H79" s="59"/>
      <c r="I79" s="70"/>
      <c r="J79" s="59"/>
      <c r="K79" s="61"/>
      <c r="L79" s="61"/>
      <c r="M79" s="61"/>
      <c r="N79" s="61"/>
      <c r="O79" s="61"/>
      <c r="P79" s="59"/>
      <c r="Q79" s="38"/>
      <c r="R79" s="38"/>
      <c r="S79" s="38"/>
      <c r="T79" s="57"/>
    </row>
    <row r="80" spans="1:20" customFormat="1" ht="47.25" hidden="1" customHeight="1">
      <c r="A80" s="94"/>
      <c r="B80" s="83"/>
      <c r="C80" s="89"/>
      <c r="D80" s="89"/>
      <c r="E80" s="83" t="s">
        <v>31</v>
      </c>
      <c r="F80" s="69" t="s">
        <v>106</v>
      </c>
      <c r="G80" s="42" t="s">
        <v>393</v>
      </c>
      <c r="H80" s="22" t="s">
        <v>184</v>
      </c>
      <c r="I80" s="42" t="s">
        <v>394</v>
      </c>
      <c r="J80" s="23" t="s">
        <v>328</v>
      </c>
      <c r="K80" s="23">
        <f>+M80+N80+O80+P80</f>
        <v>19</v>
      </c>
      <c r="L80" s="23">
        <v>0</v>
      </c>
      <c r="M80" s="23">
        <v>2</v>
      </c>
      <c r="N80" s="23">
        <v>6</v>
      </c>
      <c r="O80" s="23">
        <v>6</v>
      </c>
      <c r="P80" s="23">
        <v>5</v>
      </c>
      <c r="Q80" s="39"/>
      <c r="R80" s="39">
        <v>1</v>
      </c>
      <c r="S80" s="39"/>
      <c r="T80" s="47" t="s">
        <v>31</v>
      </c>
    </row>
    <row r="81" spans="1:20" customFormat="1" ht="37.5" hidden="1" customHeight="1">
      <c r="A81" s="94"/>
      <c r="B81" s="83"/>
      <c r="C81" s="89"/>
      <c r="D81" s="89"/>
      <c r="E81" s="83"/>
      <c r="F81" s="85"/>
      <c r="G81" s="42" t="s">
        <v>395</v>
      </c>
      <c r="H81" s="22" t="s">
        <v>185</v>
      </c>
      <c r="I81" s="42" t="s">
        <v>396</v>
      </c>
      <c r="J81" s="23" t="s">
        <v>328</v>
      </c>
      <c r="K81" s="23">
        <f>+M81+N81+O81+P81</f>
        <v>15</v>
      </c>
      <c r="L81" s="23">
        <v>0</v>
      </c>
      <c r="M81" s="23">
        <v>2</v>
      </c>
      <c r="N81" s="23">
        <v>3</v>
      </c>
      <c r="O81" s="23">
        <v>4</v>
      </c>
      <c r="P81" s="23">
        <v>6</v>
      </c>
      <c r="Q81" s="39"/>
      <c r="R81" s="39"/>
      <c r="S81" s="39"/>
      <c r="T81" s="47" t="s">
        <v>31</v>
      </c>
    </row>
    <row r="82" spans="1:20" customFormat="1" ht="39.75" hidden="1" customHeight="1">
      <c r="A82" s="94"/>
      <c r="B82" s="83"/>
      <c r="C82" s="89"/>
      <c r="D82" s="89"/>
      <c r="E82" s="83"/>
      <c r="F82" s="85"/>
      <c r="G82" s="42" t="s">
        <v>397</v>
      </c>
      <c r="H82" s="22" t="s">
        <v>186</v>
      </c>
      <c r="I82" s="42" t="s">
        <v>398</v>
      </c>
      <c r="J82" s="23" t="s">
        <v>328</v>
      </c>
      <c r="K82" s="23">
        <f>+M82+N82+O82+P82</f>
        <v>7</v>
      </c>
      <c r="L82" s="23">
        <v>0</v>
      </c>
      <c r="M82" s="23">
        <v>0</v>
      </c>
      <c r="N82" s="23">
        <v>2</v>
      </c>
      <c r="O82" s="23">
        <v>2</v>
      </c>
      <c r="P82" s="23">
        <v>3</v>
      </c>
      <c r="Q82" s="39"/>
      <c r="R82" s="39"/>
      <c r="S82" s="39"/>
      <c r="T82" s="47" t="s">
        <v>31</v>
      </c>
    </row>
    <row r="83" spans="1:20" customFormat="1" ht="59.25" hidden="1" customHeight="1">
      <c r="A83" s="94"/>
      <c r="B83" s="83"/>
      <c r="C83" s="89"/>
      <c r="D83" s="89"/>
      <c r="E83" s="83"/>
      <c r="F83" s="70"/>
      <c r="G83" s="42" t="s">
        <v>399</v>
      </c>
      <c r="H83" s="22" t="s">
        <v>187</v>
      </c>
      <c r="I83" s="42" t="s">
        <v>400</v>
      </c>
      <c r="J83" s="23" t="s">
        <v>328</v>
      </c>
      <c r="K83" s="24">
        <v>4</v>
      </c>
      <c r="L83" s="23">
        <v>0</v>
      </c>
      <c r="M83" s="23">
        <v>0</v>
      </c>
      <c r="N83" s="23">
        <v>2</v>
      </c>
      <c r="O83" s="23">
        <v>2</v>
      </c>
      <c r="P83" s="23">
        <v>0</v>
      </c>
      <c r="Q83" s="39"/>
      <c r="R83" s="39"/>
      <c r="S83" s="39"/>
      <c r="T83" s="47" t="s">
        <v>31</v>
      </c>
    </row>
    <row r="84" spans="1:20" customFormat="1" ht="25.5" customHeight="1">
      <c r="A84" s="94" t="s">
        <v>10</v>
      </c>
      <c r="B84" s="83" t="s">
        <v>11</v>
      </c>
      <c r="C84" s="83" t="s">
        <v>19</v>
      </c>
      <c r="D84" s="89" t="s">
        <v>93</v>
      </c>
      <c r="E84" s="60" t="s">
        <v>22</v>
      </c>
      <c r="F84" s="69" t="s">
        <v>94</v>
      </c>
      <c r="G84" s="64" t="s">
        <v>365</v>
      </c>
      <c r="H84" s="60" t="s">
        <v>188</v>
      </c>
      <c r="I84" s="64" t="s">
        <v>366</v>
      </c>
      <c r="J84" s="60" t="s">
        <v>328</v>
      </c>
      <c r="K84" s="60">
        <f t="shared" si="4"/>
        <v>43</v>
      </c>
      <c r="L84" s="60">
        <v>0</v>
      </c>
      <c r="M84" s="60">
        <v>11</v>
      </c>
      <c r="N84" s="60">
        <v>11</v>
      </c>
      <c r="O84" s="58">
        <v>10</v>
      </c>
      <c r="P84" s="58">
        <v>11</v>
      </c>
      <c r="Q84" s="39">
        <v>11</v>
      </c>
      <c r="R84" s="39">
        <v>11</v>
      </c>
      <c r="S84" s="39">
        <v>11</v>
      </c>
      <c r="T84" s="108" t="s">
        <v>74</v>
      </c>
    </row>
    <row r="85" spans="1:20" customFormat="1" ht="15">
      <c r="A85" s="94"/>
      <c r="B85" s="83"/>
      <c r="C85" s="83"/>
      <c r="D85" s="89"/>
      <c r="E85" s="67"/>
      <c r="F85" s="85"/>
      <c r="G85" s="68"/>
      <c r="H85" s="67"/>
      <c r="I85" s="68"/>
      <c r="J85" s="67"/>
      <c r="K85" s="67"/>
      <c r="L85" s="67"/>
      <c r="M85" s="67"/>
      <c r="N85" s="67"/>
      <c r="O85" s="66"/>
      <c r="P85" s="66"/>
      <c r="Q85" s="39"/>
      <c r="R85" s="39"/>
      <c r="S85" s="39"/>
      <c r="T85" s="109"/>
    </row>
    <row r="86" spans="1:20" customFormat="1" ht="15">
      <c r="A86" s="94"/>
      <c r="B86" s="83"/>
      <c r="C86" s="83"/>
      <c r="D86" s="89"/>
      <c r="E86" s="67"/>
      <c r="F86" s="85"/>
      <c r="G86" s="65"/>
      <c r="H86" s="61"/>
      <c r="I86" s="65"/>
      <c r="J86" s="61"/>
      <c r="K86" s="61"/>
      <c r="L86" s="61"/>
      <c r="M86" s="61"/>
      <c r="N86" s="61"/>
      <c r="O86" s="59"/>
      <c r="P86" s="59"/>
      <c r="Q86" s="39"/>
      <c r="R86" s="39"/>
      <c r="S86" s="39"/>
      <c r="T86" s="110"/>
    </row>
    <row r="87" spans="1:20" customFormat="1" ht="25.5" customHeight="1">
      <c r="A87" s="94"/>
      <c r="B87" s="83"/>
      <c r="C87" s="83"/>
      <c r="D87" s="89"/>
      <c r="E87" s="67"/>
      <c r="F87" s="85"/>
      <c r="G87" s="69" t="s">
        <v>293</v>
      </c>
      <c r="H87" s="60" t="s">
        <v>189</v>
      </c>
      <c r="I87" s="64" t="s">
        <v>75</v>
      </c>
      <c r="J87" s="60" t="s">
        <v>328</v>
      </c>
      <c r="K87" s="60">
        <f t="shared" si="4"/>
        <v>400</v>
      </c>
      <c r="L87" s="60">
        <v>0</v>
      </c>
      <c r="M87" s="60">
        <v>100</v>
      </c>
      <c r="N87" s="60">
        <v>130</v>
      </c>
      <c r="O87" s="60">
        <v>130</v>
      </c>
      <c r="P87" s="58">
        <v>40</v>
      </c>
      <c r="Q87" s="38">
        <v>100</v>
      </c>
      <c r="R87" s="38">
        <v>100</v>
      </c>
      <c r="S87" s="38">
        <v>100</v>
      </c>
      <c r="T87" s="108" t="s">
        <v>74</v>
      </c>
    </row>
    <row r="88" spans="1:20" customFormat="1" ht="15">
      <c r="A88" s="94"/>
      <c r="B88" s="83"/>
      <c r="C88" s="83"/>
      <c r="D88" s="89"/>
      <c r="E88" s="67"/>
      <c r="F88" s="85"/>
      <c r="G88" s="85"/>
      <c r="H88" s="67"/>
      <c r="I88" s="68"/>
      <c r="J88" s="67"/>
      <c r="K88" s="67"/>
      <c r="L88" s="67"/>
      <c r="M88" s="67"/>
      <c r="N88" s="67"/>
      <c r="O88" s="67"/>
      <c r="P88" s="66"/>
      <c r="Q88" s="38"/>
      <c r="R88" s="38"/>
      <c r="S88" s="38"/>
      <c r="T88" s="109"/>
    </row>
    <row r="89" spans="1:20" customFormat="1" ht="15">
      <c r="A89" s="94"/>
      <c r="B89" s="83"/>
      <c r="C89" s="83"/>
      <c r="D89" s="89"/>
      <c r="E89" s="67"/>
      <c r="F89" s="85"/>
      <c r="G89" s="70"/>
      <c r="H89" s="61"/>
      <c r="I89" s="65"/>
      <c r="J89" s="61"/>
      <c r="K89" s="61"/>
      <c r="L89" s="61"/>
      <c r="M89" s="61"/>
      <c r="N89" s="61"/>
      <c r="O89" s="61"/>
      <c r="P89" s="59"/>
      <c r="Q89" s="38"/>
      <c r="R89" s="38"/>
      <c r="S89" s="38"/>
      <c r="T89" s="110"/>
    </row>
    <row r="90" spans="1:20" customFormat="1" ht="25.5" customHeight="1">
      <c r="A90" s="94"/>
      <c r="B90" s="83"/>
      <c r="C90" s="83"/>
      <c r="D90" s="89"/>
      <c r="E90" s="67"/>
      <c r="F90" s="85"/>
      <c r="G90" s="69" t="s">
        <v>33</v>
      </c>
      <c r="H90" s="60" t="s">
        <v>190</v>
      </c>
      <c r="I90" s="64" t="s">
        <v>34</v>
      </c>
      <c r="J90" s="60" t="s">
        <v>328</v>
      </c>
      <c r="K90" s="60">
        <f t="shared" si="4"/>
        <v>250</v>
      </c>
      <c r="L90" s="60">
        <v>0</v>
      </c>
      <c r="M90" s="60">
        <v>60</v>
      </c>
      <c r="N90" s="60">
        <v>80</v>
      </c>
      <c r="O90" s="60">
        <v>70</v>
      </c>
      <c r="P90" s="58">
        <v>40</v>
      </c>
      <c r="Q90" s="38">
        <v>60</v>
      </c>
      <c r="R90" s="38">
        <v>60</v>
      </c>
      <c r="S90" s="38">
        <v>60</v>
      </c>
      <c r="T90" s="108" t="s">
        <v>74</v>
      </c>
    </row>
    <row r="91" spans="1:20" customFormat="1" ht="15">
      <c r="A91" s="94"/>
      <c r="B91" s="83"/>
      <c r="C91" s="83"/>
      <c r="D91" s="89"/>
      <c r="E91" s="67"/>
      <c r="F91" s="85"/>
      <c r="G91" s="85"/>
      <c r="H91" s="67"/>
      <c r="I91" s="68"/>
      <c r="J91" s="67"/>
      <c r="K91" s="67"/>
      <c r="L91" s="67"/>
      <c r="M91" s="67"/>
      <c r="N91" s="67"/>
      <c r="O91" s="67"/>
      <c r="P91" s="66"/>
      <c r="Q91" s="38"/>
      <c r="R91" s="38"/>
      <c r="S91" s="38"/>
      <c r="T91" s="109"/>
    </row>
    <row r="92" spans="1:20" customFormat="1" ht="15">
      <c r="A92" s="94"/>
      <c r="B92" s="83"/>
      <c r="C92" s="83"/>
      <c r="D92" s="89"/>
      <c r="E92" s="67"/>
      <c r="F92" s="85"/>
      <c r="G92" s="70"/>
      <c r="H92" s="61"/>
      <c r="I92" s="65"/>
      <c r="J92" s="61"/>
      <c r="K92" s="61"/>
      <c r="L92" s="61"/>
      <c r="M92" s="61"/>
      <c r="N92" s="61"/>
      <c r="O92" s="61"/>
      <c r="P92" s="59"/>
      <c r="Q92" s="38"/>
      <c r="R92" s="38"/>
      <c r="S92" s="38"/>
      <c r="T92" s="110"/>
    </row>
    <row r="93" spans="1:20" customFormat="1" ht="25.5" customHeight="1">
      <c r="A93" s="94"/>
      <c r="B93" s="83"/>
      <c r="C93" s="83"/>
      <c r="D93" s="89"/>
      <c r="E93" s="67"/>
      <c r="F93" s="85"/>
      <c r="G93" s="69" t="s">
        <v>294</v>
      </c>
      <c r="H93" s="60" t="s">
        <v>306</v>
      </c>
      <c r="I93" s="64" t="s">
        <v>76</v>
      </c>
      <c r="J93" s="60" t="s">
        <v>328</v>
      </c>
      <c r="K93" s="60">
        <f t="shared" si="4"/>
        <v>400</v>
      </c>
      <c r="L93" s="60">
        <v>0</v>
      </c>
      <c r="M93" s="60">
        <v>100</v>
      </c>
      <c r="N93" s="60">
        <v>130</v>
      </c>
      <c r="O93" s="60">
        <v>130</v>
      </c>
      <c r="P93" s="58">
        <v>40</v>
      </c>
      <c r="Q93" s="38">
        <v>100</v>
      </c>
      <c r="R93" s="38">
        <v>100</v>
      </c>
      <c r="S93" s="38">
        <v>100</v>
      </c>
      <c r="T93" s="108" t="s">
        <v>74</v>
      </c>
    </row>
    <row r="94" spans="1:20" customFormat="1" ht="15">
      <c r="A94" s="94"/>
      <c r="B94" s="83"/>
      <c r="C94" s="83"/>
      <c r="D94" s="89"/>
      <c r="E94" s="67"/>
      <c r="F94" s="85"/>
      <c r="G94" s="85"/>
      <c r="H94" s="67"/>
      <c r="I94" s="68"/>
      <c r="J94" s="67"/>
      <c r="K94" s="67"/>
      <c r="L94" s="67"/>
      <c r="M94" s="67"/>
      <c r="N94" s="67"/>
      <c r="O94" s="67"/>
      <c r="P94" s="66"/>
      <c r="Q94" s="38"/>
      <c r="R94" s="38"/>
      <c r="S94" s="38"/>
      <c r="T94" s="109"/>
    </row>
    <row r="95" spans="1:20" customFormat="1" ht="15">
      <c r="A95" s="94"/>
      <c r="B95" s="83"/>
      <c r="C95" s="83"/>
      <c r="D95" s="89"/>
      <c r="E95" s="67"/>
      <c r="F95" s="85"/>
      <c r="G95" s="70"/>
      <c r="H95" s="61"/>
      <c r="I95" s="65"/>
      <c r="J95" s="61"/>
      <c r="K95" s="61"/>
      <c r="L95" s="61"/>
      <c r="M95" s="61"/>
      <c r="N95" s="61"/>
      <c r="O95" s="61"/>
      <c r="P95" s="59"/>
      <c r="Q95" s="38"/>
      <c r="R95" s="38"/>
      <c r="S95" s="38"/>
      <c r="T95" s="110"/>
    </row>
    <row r="96" spans="1:20" customFormat="1" ht="51" customHeight="1">
      <c r="A96" s="94"/>
      <c r="B96" s="83"/>
      <c r="C96" s="83"/>
      <c r="D96" s="89"/>
      <c r="E96" s="67"/>
      <c r="F96" s="85"/>
      <c r="G96" s="69" t="s">
        <v>257</v>
      </c>
      <c r="H96" s="60" t="s">
        <v>191</v>
      </c>
      <c r="I96" s="69" t="s">
        <v>266</v>
      </c>
      <c r="J96" s="58" t="s">
        <v>328</v>
      </c>
      <c r="K96" s="60">
        <f>P96</f>
        <v>32</v>
      </c>
      <c r="L96" s="60">
        <v>22</v>
      </c>
      <c r="M96" s="60">
        <v>22</v>
      </c>
      <c r="N96" s="60">
        <v>25</v>
      </c>
      <c r="O96" s="60">
        <v>28</v>
      </c>
      <c r="P96" s="58">
        <v>32</v>
      </c>
      <c r="Q96" s="38"/>
      <c r="R96" s="38"/>
      <c r="S96" s="38"/>
      <c r="T96" s="56" t="s">
        <v>105</v>
      </c>
    </row>
    <row r="97" spans="1:20" customFormat="1" ht="15">
      <c r="A97" s="94"/>
      <c r="B97" s="83"/>
      <c r="C97" s="83"/>
      <c r="D97" s="89"/>
      <c r="E97" s="67"/>
      <c r="F97" s="85"/>
      <c r="G97" s="85"/>
      <c r="H97" s="67"/>
      <c r="I97" s="85"/>
      <c r="J97" s="66"/>
      <c r="K97" s="67"/>
      <c r="L97" s="67"/>
      <c r="M97" s="67"/>
      <c r="N97" s="67"/>
      <c r="O97" s="67"/>
      <c r="P97" s="66"/>
      <c r="Q97" s="38"/>
      <c r="R97" s="38"/>
      <c r="S97" s="38"/>
      <c r="T97" s="76"/>
    </row>
    <row r="98" spans="1:20" customFormat="1" ht="48" customHeight="1">
      <c r="A98" s="94"/>
      <c r="B98" s="83"/>
      <c r="C98" s="83"/>
      <c r="D98" s="89"/>
      <c r="E98" s="67"/>
      <c r="F98" s="85"/>
      <c r="G98" s="85"/>
      <c r="H98" s="67"/>
      <c r="I98" s="85"/>
      <c r="J98" s="66"/>
      <c r="K98" s="67"/>
      <c r="L98" s="67"/>
      <c r="M98" s="67"/>
      <c r="N98" s="67"/>
      <c r="O98" s="67"/>
      <c r="P98" s="66"/>
      <c r="Q98" s="38"/>
      <c r="R98" s="38"/>
      <c r="S98" s="38"/>
      <c r="T98" s="76"/>
    </row>
    <row r="99" spans="1:20" customFormat="1" ht="38.25" customHeight="1">
      <c r="A99" s="94"/>
      <c r="B99" s="83"/>
      <c r="C99" s="83"/>
      <c r="D99" s="89"/>
      <c r="E99" s="67"/>
      <c r="F99" s="85"/>
      <c r="G99" s="85"/>
      <c r="H99" s="67"/>
      <c r="I99" s="85"/>
      <c r="J99" s="66"/>
      <c r="K99" s="67"/>
      <c r="L99" s="67"/>
      <c r="M99" s="67"/>
      <c r="N99" s="67"/>
      <c r="O99" s="67"/>
      <c r="P99" s="66"/>
      <c r="Q99" s="38"/>
      <c r="R99" s="38"/>
      <c r="S99" s="38"/>
      <c r="T99" s="76"/>
    </row>
    <row r="100" spans="1:20" customFormat="1" ht="15">
      <c r="A100" s="94"/>
      <c r="B100" s="83"/>
      <c r="C100" s="83"/>
      <c r="D100" s="89"/>
      <c r="E100" s="67"/>
      <c r="F100" s="85"/>
      <c r="G100" s="85"/>
      <c r="H100" s="67"/>
      <c r="I100" s="85"/>
      <c r="J100" s="66"/>
      <c r="K100" s="67"/>
      <c r="L100" s="67"/>
      <c r="M100" s="67"/>
      <c r="N100" s="67"/>
      <c r="O100" s="67"/>
      <c r="P100" s="66"/>
      <c r="Q100" s="38"/>
      <c r="R100" s="38"/>
      <c r="S100" s="38"/>
      <c r="T100" s="76"/>
    </row>
    <row r="101" spans="1:20" customFormat="1" ht="15">
      <c r="A101" s="94"/>
      <c r="B101" s="83"/>
      <c r="C101" s="83"/>
      <c r="D101" s="89"/>
      <c r="E101" s="67"/>
      <c r="F101" s="85"/>
      <c r="G101" s="85"/>
      <c r="H101" s="67"/>
      <c r="I101" s="85"/>
      <c r="J101" s="66"/>
      <c r="K101" s="67"/>
      <c r="L101" s="67"/>
      <c r="M101" s="67"/>
      <c r="N101" s="67"/>
      <c r="O101" s="67"/>
      <c r="P101" s="66"/>
      <c r="Q101" s="38"/>
      <c r="R101" s="38"/>
      <c r="S101" s="38"/>
      <c r="T101" s="76"/>
    </row>
    <row r="102" spans="1:20" customFormat="1" ht="15">
      <c r="A102" s="94"/>
      <c r="B102" s="83"/>
      <c r="C102" s="83"/>
      <c r="D102" s="89"/>
      <c r="E102" s="67"/>
      <c r="F102" s="85"/>
      <c r="G102" s="70"/>
      <c r="H102" s="61"/>
      <c r="I102" s="70"/>
      <c r="J102" s="59"/>
      <c r="K102" s="61"/>
      <c r="L102" s="61"/>
      <c r="M102" s="61"/>
      <c r="N102" s="61"/>
      <c r="O102" s="61"/>
      <c r="P102" s="59"/>
      <c r="Q102" s="38"/>
      <c r="R102" s="38"/>
      <c r="S102" s="38"/>
      <c r="T102" s="57"/>
    </row>
    <row r="103" spans="1:20">
      <c r="A103" s="94"/>
      <c r="B103" s="83"/>
      <c r="C103" s="83"/>
      <c r="D103" s="89"/>
      <c r="E103" s="67"/>
      <c r="F103" s="85"/>
      <c r="G103" s="69" t="s">
        <v>258</v>
      </c>
      <c r="H103" s="60" t="s">
        <v>192</v>
      </c>
      <c r="I103" s="69" t="s">
        <v>267</v>
      </c>
      <c r="J103" s="58" t="s">
        <v>328</v>
      </c>
      <c r="K103" s="60">
        <f>P103</f>
        <v>28</v>
      </c>
      <c r="L103" s="60">
        <v>0</v>
      </c>
      <c r="M103" s="60">
        <v>7</v>
      </c>
      <c r="N103" s="60">
        <v>14</v>
      </c>
      <c r="O103" s="60">
        <v>21</v>
      </c>
      <c r="P103" s="58">
        <v>28</v>
      </c>
      <c r="Q103" s="38"/>
      <c r="R103" s="38"/>
      <c r="S103" s="38"/>
      <c r="T103" s="108" t="s">
        <v>92</v>
      </c>
    </row>
    <row r="104" spans="1:20">
      <c r="A104" s="94"/>
      <c r="B104" s="83"/>
      <c r="C104" s="83"/>
      <c r="D104" s="89"/>
      <c r="E104" s="67"/>
      <c r="F104" s="85"/>
      <c r="G104" s="85"/>
      <c r="H104" s="67"/>
      <c r="I104" s="85"/>
      <c r="J104" s="66"/>
      <c r="K104" s="67"/>
      <c r="L104" s="67"/>
      <c r="M104" s="67"/>
      <c r="N104" s="67"/>
      <c r="O104" s="67"/>
      <c r="P104" s="66"/>
      <c r="Q104" s="38"/>
      <c r="R104" s="38"/>
      <c r="S104" s="38"/>
      <c r="T104" s="109"/>
    </row>
    <row r="105" spans="1:20" ht="73.5" customHeight="1">
      <c r="A105" s="94"/>
      <c r="B105" s="83"/>
      <c r="C105" s="83"/>
      <c r="D105" s="89"/>
      <c r="E105" s="67"/>
      <c r="F105" s="85"/>
      <c r="G105" s="70"/>
      <c r="H105" s="61"/>
      <c r="I105" s="70"/>
      <c r="J105" s="59"/>
      <c r="K105" s="61"/>
      <c r="L105" s="61"/>
      <c r="M105" s="61"/>
      <c r="N105" s="61"/>
      <c r="O105" s="61"/>
      <c r="P105" s="59"/>
      <c r="Q105" s="38"/>
      <c r="R105" s="38"/>
      <c r="S105" s="38"/>
      <c r="T105" s="110"/>
    </row>
    <row r="106" spans="1:20" customFormat="1" ht="15">
      <c r="A106" s="94"/>
      <c r="B106" s="83"/>
      <c r="C106" s="83"/>
      <c r="D106" s="89"/>
      <c r="E106" s="67"/>
      <c r="F106" s="85"/>
      <c r="G106" s="69" t="s">
        <v>77</v>
      </c>
      <c r="H106" s="60" t="s">
        <v>193</v>
      </c>
      <c r="I106" s="69" t="s">
        <v>78</v>
      </c>
      <c r="J106" s="58" t="s">
        <v>328</v>
      </c>
      <c r="K106" s="58">
        <f>SUM(M106:P106)</f>
        <v>41</v>
      </c>
      <c r="L106" s="58">
        <v>0</v>
      </c>
      <c r="M106" s="58">
        <v>10</v>
      </c>
      <c r="N106" s="58">
        <v>12</v>
      </c>
      <c r="O106" s="58">
        <f>4+4+3</f>
        <v>11</v>
      </c>
      <c r="P106" s="58">
        <v>8</v>
      </c>
      <c r="Q106" s="39">
        <f>4+3+3</f>
        <v>10</v>
      </c>
      <c r="R106" s="39">
        <f>4+3+4</f>
        <v>11</v>
      </c>
      <c r="S106" s="39">
        <f>4+3+4</f>
        <v>11</v>
      </c>
      <c r="T106" s="108" t="s">
        <v>74</v>
      </c>
    </row>
    <row r="107" spans="1:20" customFormat="1" ht="15">
      <c r="A107" s="94"/>
      <c r="B107" s="83"/>
      <c r="C107" s="83"/>
      <c r="D107" s="89"/>
      <c r="E107" s="67"/>
      <c r="F107" s="85"/>
      <c r="G107" s="85"/>
      <c r="H107" s="67"/>
      <c r="I107" s="85"/>
      <c r="J107" s="66"/>
      <c r="K107" s="66"/>
      <c r="L107" s="66"/>
      <c r="M107" s="66"/>
      <c r="N107" s="66"/>
      <c r="O107" s="66"/>
      <c r="P107" s="66"/>
      <c r="Q107" s="39"/>
      <c r="R107" s="39"/>
      <c r="S107" s="39"/>
      <c r="T107" s="109"/>
    </row>
    <row r="108" spans="1:20" customFormat="1" ht="15">
      <c r="A108" s="94"/>
      <c r="B108" s="83"/>
      <c r="C108" s="83"/>
      <c r="D108" s="89"/>
      <c r="E108" s="67"/>
      <c r="F108" s="85"/>
      <c r="G108" s="70"/>
      <c r="H108" s="61"/>
      <c r="I108" s="70"/>
      <c r="J108" s="59"/>
      <c r="K108" s="59"/>
      <c r="L108" s="59"/>
      <c r="M108" s="59"/>
      <c r="N108" s="59"/>
      <c r="O108" s="59"/>
      <c r="P108" s="59"/>
      <c r="Q108" s="39"/>
      <c r="R108" s="39"/>
      <c r="S108" s="39"/>
      <c r="T108" s="110"/>
    </row>
    <row r="109" spans="1:20" s="8" customFormat="1" ht="38.25" customHeight="1">
      <c r="A109" s="147"/>
      <c r="B109" s="148"/>
      <c r="C109" s="148"/>
      <c r="D109" s="149"/>
      <c r="E109" s="67"/>
      <c r="F109" s="85"/>
      <c r="G109" s="43" t="s">
        <v>79</v>
      </c>
      <c r="H109" s="38" t="s">
        <v>194</v>
      </c>
      <c r="I109" s="43" t="s">
        <v>80</v>
      </c>
      <c r="J109" s="39" t="s">
        <v>328</v>
      </c>
      <c r="K109" s="39">
        <f>M109+N109+O109+P109</f>
        <v>2</v>
      </c>
      <c r="L109" s="39">
        <v>0</v>
      </c>
      <c r="M109" s="39">
        <v>1</v>
      </c>
      <c r="N109" s="39">
        <v>1</v>
      </c>
      <c r="O109" s="39">
        <v>0</v>
      </c>
      <c r="P109" s="39">
        <v>0</v>
      </c>
      <c r="Q109" s="39">
        <v>1</v>
      </c>
      <c r="R109" s="39">
        <v>1</v>
      </c>
      <c r="S109" s="39">
        <v>1</v>
      </c>
      <c r="T109" s="47" t="s">
        <v>74</v>
      </c>
    </row>
    <row r="110" spans="1:20" customFormat="1" ht="48" customHeight="1">
      <c r="A110" s="94"/>
      <c r="B110" s="83"/>
      <c r="C110" s="83"/>
      <c r="D110" s="89"/>
      <c r="E110" s="67"/>
      <c r="F110" s="85"/>
      <c r="G110" s="69" t="s">
        <v>295</v>
      </c>
      <c r="H110" s="60" t="s">
        <v>195</v>
      </c>
      <c r="I110" s="69" t="s">
        <v>367</v>
      </c>
      <c r="J110" s="58" t="s">
        <v>327</v>
      </c>
      <c r="K110" s="80">
        <v>0.8</v>
      </c>
      <c r="L110" s="80">
        <v>0.8</v>
      </c>
      <c r="M110" s="80">
        <v>0.8</v>
      </c>
      <c r="N110" s="80">
        <v>0.8</v>
      </c>
      <c r="O110" s="80">
        <v>0.8</v>
      </c>
      <c r="P110" s="80">
        <v>0.8</v>
      </c>
      <c r="Q110" s="11">
        <v>0.8</v>
      </c>
      <c r="R110" s="11">
        <v>0.8</v>
      </c>
      <c r="S110" s="11">
        <v>0.8</v>
      </c>
      <c r="T110" s="56" t="s">
        <v>105</v>
      </c>
    </row>
    <row r="111" spans="1:20" customFormat="1" ht="38.25" customHeight="1">
      <c r="A111" s="94"/>
      <c r="B111" s="83"/>
      <c r="C111" s="83"/>
      <c r="D111" s="89"/>
      <c r="E111" s="67"/>
      <c r="F111" s="85"/>
      <c r="G111" s="85"/>
      <c r="H111" s="67"/>
      <c r="I111" s="85"/>
      <c r="J111" s="66"/>
      <c r="K111" s="81"/>
      <c r="L111" s="81"/>
      <c r="M111" s="81"/>
      <c r="N111" s="81"/>
      <c r="O111" s="81"/>
      <c r="P111" s="81"/>
      <c r="Q111" s="11"/>
      <c r="R111" s="11"/>
      <c r="S111" s="11"/>
      <c r="T111" s="76"/>
    </row>
    <row r="112" spans="1:20" customFormat="1" ht="66" customHeight="1">
      <c r="A112" s="94"/>
      <c r="B112" s="83"/>
      <c r="C112" s="83"/>
      <c r="D112" s="89"/>
      <c r="E112" s="67"/>
      <c r="F112" s="70"/>
      <c r="G112" s="70"/>
      <c r="H112" s="61"/>
      <c r="I112" s="70"/>
      <c r="J112" s="59"/>
      <c r="K112" s="82"/>
      <c r="L112" s="82"/>
      <c r="M112" s="82"/>
      <c r="N112" s="82"/>
      <c r="O112" s="82"/>
      <c r="P112" s="82"/>
      <c r="Q112" s="11"/>
      <c r="R112" s="11"/>
      <c r="S112" s="11"/>
      <c r="T112" s="57"/>
    </row>
    <row r="113" spans="1:20" customFormat="1" ht="60" customHeight="1">
      <c r="A113" s="94"/>
      <c r="B113" s="83"/>
      <c r="C113" s="83"/>
      <c r="D113" s="89"/>
      <c r="E113" s="67"/>
      <c r="F113" s="69" t="s">
        <v>387</v>
      </c>
      <c r="G113" s="69" t="s">
        <v>435</v>
      </c>
      <c r="H113" s="58" t="s">
        <v>196</v>
      </c>
      <c r="I113" s="69" t="s">
        <v>416</v>
      </c>
      <c r="J113" s="58" t="s">
        <v>327</v>
      </c>
      <c r="K113" s="80">
        <v>1</v>
      </c>
      <c r="L113" s="80">
        <v>1</v>
      </c>
      <c r="M113" s="80">
        <v>1</v>
      </c>
      <c r="N113" s="80">
        <v>1</v>
      </c>
      <c r="O113" s="80">
        <v>1</v>
      </c>
      <c r="P113" s="80">
        <v>1</v>
      </c>
      <c r="Q113" s="31"/>
      <c r="R113" s="31"/>
      <c r="S113" s="31"/>
      <c r="T113" s="77" t="s">
        <v>321</v>
      </c>
    </row>
    <row r="114" spans="1:20" customFormat="1" ht="35.25" customHeight="1">
      <c r="A114" s="94"/>
      <c r="B114" s="83"/>
      <c r="C114" s="83"/>
      <c r="D114" s="89"/>
      <c r="E114" s="67"/>
      <c r="F114" s="85"/>
      <c r="G114" s="85"/>
      <c r="H114" s="66"/>
      <c r="I114" s="85"/>
      <c r="J114" s="66"/>
      <c r="K114" s="81"/>
      <c r="L114" s="81"/>
      <c r="M114" s="81"/>
      <c r="N114" s="81"/>
      <c r="O114" s="81"/>
      <c r="P114" s="81"/>
      <c r="Q114" s="31"/>
      <c r="R114" s="31"/>
      <c r="S114" s="31"/>
      <c r="T114" s="78"/>
    </row>
    <row r="115" spans="1:20" customFormat="1" ht="35.25" customHeight="1">
      <c r="A115" s="94"/>
      <c r="B115" s="83"/>
      <c r="C115" s="83"/>
      <c r="D115" s="89"/>
      <c r="E115" s="67"/>
      <c r="F115" s="85"/>
      <c r="G115" s="85"/>
      <c r="H115" s="66"/>
      <c r="I115" s="85"/>
      <c r="J115" s="66"/>
      <c r="K115" s="81"/>
      <c r="L115" s="81"/>
      <c r="M115" s="81"/>
      <c r="N115" s="81"/>
      <c r="O115" s="81"/>
      <c r="P115" s="81"/>
      <c r="Q115" s="31"/>
      <c r="R115" s="31"/>
      <c r="S115" s="31"/>
      <c r="T115" s="78"/>
    </row>
    <row r="116" spans="1:20" customFormat="1" ht="35.25" customHeight="1">
      <c r="A116" s="94"/>
      <c r="B116" s="83"/>
      <c r="C116" s="83"/>
      <c r="D116" s="89"/>
      <c r="E116" s="67"/>
      <c r="F116" s="85"/>
      <c r="G116" s="85"/>
      <c r="H116" s="66"/>
      <c r="I116" s="85"/>
      <c r="J116" s="66"/>
      <c r="K116" s="81"/>
      <c r="L116" s="81"/>
      <c r="M116" s="81"/>
      <c r="N116" s="81"/>
      <c r="O116" s="81"/>
      <c r="P116" s="81"/>
      <c r="Q116" s="31"/>
      <c r="R116" s="31"/>
      <c r="S116" s="31"/>
      <c r="T116" s="78"/>
    </row>
    <row r="117" spans="1:20" customFormat="1" ht="15">
      <c r="A117" s="94"/>
      <c r="B117" s="83"/>
      <c r="C117" s="83"/>
      <c r="D117" s="89"/>
      <c r="E117" s="67"/>
      <c r="F117" s="85"/>
      <c r="G117" s="70"/>
      <c r="H117" s="59"/>
      <c r="I117" s="70"/>
      <c r="J117" s="59"/>
      <c r="K117" s="82"/>
      <c r="L117" s="82"/>
      <c r="M117" s="82"/>
      <c r="N117" s="82"/>
      <c r="O117" s="82"/>
      <c r="P117" s="82"/>
      <c r="Q117" s="31"/>
      <c r="R117" s="31"/>
      <c r="S117" s="31"/>
      <c r="T117" s="79"/>
    </row>
    <row r="118" spans="1:20" customFormat="1" ht="51.75" customHeight="1">
      <c r="A118" s="94"/>
      <c r="B118" s="83"/>
      <c r="C118" s="83"/>
      <c r="D118" s="89"/>
      <c r="E118" s="67"/>
      <c r="F118" s="85"/>
      <c r="G118" s="64" t="s">
        <v>95</v>
      </c>
      <c r="H118" s="60" t="s">
        <v>197</v>
      </c>
      <c r="I118" s="64" t="s">
        <v>82</v>
      </c>
      <c r="J118" s="60" t="s">
        <v>327</v>
      </c>
      <c r="K118" s="86">
        <v>1</v>
      </c>
      <c r="L118" s="86">
        <v>0</v>
      </c>
      <c r="M118" s="86">
        <v>1</v>
      </c>
      <c r="N118" s="86">
        <v>1</v>
      </c>
      <c r="O118" s="86">
        <v>1</v>
      </c>
      <c r="P118" s="71">
        <v>1</v>
      </c>
      <c r="Q118" s="18">
        <v>1</v>
      </c>
      <c r="R118" s="18">
        <v>1</v>
      </c>
      <c r="S118" s="18">
        <v>1</v>
      </c>
      <c r="T118" s="56" t="s">
        <v>83</v>
      </c>
    </row>
    <row r="119" spans="1:20" customFormat="1" ht="59.25" customHeight="1">
      <c r="A119" s="94"/>
      <c r="B119" s="83"/>
      <c r="C119" s="83"/>
      <c r="D119" s="89"/>
      <c r="E119" s="67"/>
      <c r="F119" s="85"/>
      <c r="G119" s="65"/>
      <c r="H119" s="61"/>
      <c r="I119" s="65"/>
      <c r="J119" s="61"/>
      <c r="K119" s="88"/>
      <c r="L119" s="88"/>
      <c r="M119" s="88"/>
      <c r="N119" s="88"/>
      <c r="O119" s="88"/>
      <c r="P119" s="72"/>
      <c r="Q119" s="18"/>
      <c r="R119" s="18"/>
      <c r="S119" s="18"/>
      <c r="T119" s="57"/>
    </row>
    <row r="120" spans="1:20" customFormat="1" ht="57" customHeight="1">
      <c r="A120" s="94"/>
      <c r="B120" s="83"/>
      <c r="C120" s="83"/>
      <c r="D120" s="89"/>
      <c r="E120" s="67"/>
      <c r="F120" s="85"/>
      <c r="G120" s="64" t="s">
        <v>84</v>
      </c>
      <c r="H120" s="60" t="s">
        <v>198</v>
      </c>
      <c r="I120" s="64" t="s">
        <v>356</v>
      </c>
      <c r="J120" s="60" t="s">
        <v>438</v>
      </c>
      <c r="K120" s="99">
        <f>+P120</f>
        <v>4</v>
      </c>
      <c r="L120" s="99">
        <v>0</v>
      </c>
      <c r="M120" s="99">
        <v>0</v>
      </c>
      <c r="N120" s="99">
        <v>0</v>
      </c>
      <c r="O120" s="99">
        <v>0</v>
      </c>
      <c r="P120" s="102">
        <v>4</v>
      </c>
      <c r="Q120" s="18">
        <v>1</v>
      </c>
      <c r="R120" s="18">
        <v>1</v>
      </c>
      <c r="S120" s="18">
        <v>1</v>
      </c>
      <c r="T120" s="105" t="s">
        <v>83</v>
      </c>
    </row>
    <row r="121" spans="1:20" customFormat="1" ht="15">
      <c r="A121" s="94"/>
      <c r="B121" s="83"/>
      <c r="C121" s="83"/>
      <c r="D121" s="89"/>
      <c r="E121" s="67"/>
      <c r="F121" s="85"/>
      <c r="G121" s="68"/>
      <c r="H121" s="67"/>
      <c r="I121" s="68"/>
      <c r="J121" s="67"/>
      <c r="K121" s="100"/>
      <c r="L121" s="100"/>
      <c r="M121" s="100"/>
      <c r="N121" s="100"/>
      <c r="O121" s="100"/>
      <c r="P121" s="103"/>
      <c r="Q121" s="18"/>
      <c r="R121" s="18"/>
      <c r="S121" s="18"/>
      <c r="T121" s="106"/>
    </row>
    <row r="122" spans="1:20" customFormat="1" ht="15">
      <c r="A122" s="94"/>
      <c r="B122" s="83"/>
      <c r="C122" s="83"/>
      <c r="D122" s="89"/>
      <c r="E122" s="67"/>
      <c r="F122" s="85"/>
      <c r="G122" s="65"/>
      <c r="H122" s="61"/>
      <c r="I122" s="65"/>
      <c r="J122" s="61"/>
      <c r="K122" s="101"/>
      <c r="L122" s="101"/>
      <c r="M122" s="101"/>
      <c r="N122" s="101"/>
      <c r="O122" s="101"/>
      <c r="P122" s="104"/>
      <c r="Q122" s="18"/>
      <c r="R122" s="18"/>
      <c r="S122" s="18"/>
      <c r="T122" s="107"/>
    </row>
    <row r="123" spans="1:20" customFormat="1" ht="15">
      <c r="A123" s="94"/>
      <c r="B123" s="83"/>
      <c r="C123" s="83"/>
      <c r="D123" s="89"/>
      <c r="E123" s="67"/>
      <c r="F123" s="85"/>
      <c r="G123" s="64" t="s">
        <v>324</v>
      </c>
      <c r="H123" s="60" t="s">
        <v>199</v>
      </c>
      <c r="I123" s="64" t="s">
        <v>49</v>
      </c>
      <c r="J123" s="60" t="s">
        <v>328</v>
      </c>
      <c r="K123" s="60">
        <f>M123+N123+O123+P123</f>
        <v>250</v>
      </c>
      <c r="L123" s="60">
        <v>0</v>
      </c>
      <c r="M123" s="60">
        <v>0</v>
      </c>
      <c r="N123" s="60">
        <v>0</v>
      </c>
      <c r="O123" s="60">
        <v>200</v>
      </c>
      <c r="P123" s="58">
        <v>50</v>
      </c>
      <c r="Q123" s="38">
        <v>100</v>
      </c>
      <c r="R123" s="38">
        <v>100</v>
      </c>
      <c r="S123" s="38">
        <v>100</v>
      </c>
      <c r="T123" s="56" t="s">
        <v>331</v>
      </c>
    </row>
    <row r="124" spans="1:20" customFormat="1" ht="15">
      <c r="A124" s="94"/>
      <c r="B124" s="83"/>
      <c r="C124" s="83"/>
      <c r="D124" s="89"/>
      <c r="E124" s="67"/>
      <c r="F124" s="85"/>
      <c r="G124" s="68"/>
      <c r="H124" s="67"/>
      <c r="I124" s="68"/>
      <c r="J124" s="67"/>
      <c r="K124" s="67"/>
      <c r="L124" s="67"/>
      <c r="M124" s="67"/>
      <c r="N124" s="67"/>
      <c r="O124" s="67"/>
      <c r="P124" s="66"/>
      <c r="Q124" s="38"/>
      <c r="R124" s="38"/>
      <c r="S124" s="38"/>
      <c r="T124" s="76"/>
    </row>
    <row r="125" spans="1:20" customFormat="1" ht="32.25" customHeight="1">
      <c r="A125" s="94"/>
      <c r="B125" s="83"/>
      <c r="C125" s="83"/>
      <c r="D125" s="89"/>
      <c r="E125" s="67"/>
      <c r="F125" s="85"/>
      <c r="G125" s="65"/>
      <c r="H125" s="61"/>
      <c r="I125" s="65"/>
      <c r="J125" s="61"/>
      <c r="K125" s="61"/>
      <c r="L125" s="61"/>
      <c r="M125" s="61"/>
      <c r="N125" s="61"/>
      <c r="O125" s="61"/>
      <c r="P125" s="59"/>
      <c r="Q125" s="38"/>
      <c r="R125" s="38"/>
      <c r="S125" s="38"/>
      <c r="T125" s="57"/>
    </row>
    <row r="126" spans="1:20" customFormat="1" ht="15">
      <c r="A126" s="94"/>
      <c r="B126" s="83"/>
      <c r="C126" s="83"/>
      <c r="D126" s="89"/>
      <c r="E126" s="67"/>
      <c r="F126" s="85"/>
      <c r="G126" s="69" t="s">
        <v>154</v>
      </c>
      <c r="H126" s="60" t="s">
        <v>200</v>
      </c>
      <c r="I126" s="69" t="s">
        <v>341</v>
      </c>
      <c r="J126" s="58" t="s">
        <v>327</v>
      </c>
      <c r="K126" s="80">
        <f>P126</f>
        <v>0.8</v>
      </c>
      <c r="L126" s="80">
        <v>0</v>
      </c>
      <c r="M126" s="80">
        <v>0.8</v>
      </c>
      <c r="N126" s="80">
        <v>0.8</v>
      </c>
      <c r="O126" s="80">
        <v>0.8</v>
      </c>
      <c r="P126" s="80">
        <v>0.8</v>
      </c>
      <c r="Q126" s="39"/>
      <c r="R126" s="39"/>
      <c r="S126" s="39"/>
      <c r="T126" s="77" t="s">
        <v>331</v>
      </c>
    </row>
    <row r="127" spans="1:20" customFormat="1" ht="15">
      <c r="A127" s="94"/>
      <c r="B127" s="83"/>
      <c r="C127" s="83"/>
      <c r="D127" s="89"/>
      <c r="E127" s="67"/>
      <c r="F127" s="85"/>
      <c r="G127" s="85"/>
      <c r="H127" s="67"/>
      <c r="I127" s="85"/>
      <c r="J127" s="66"/>
      <c r="K127" s="81"/>
      <c r="L127" s="81"/>
      <c r="M127" s="81"/>
      <c r="N127" s="81"/>
      <c r="O127" s="81"/>
      <c r="P127" s="81"/>
      <c r="Q127" s="39"/>
      <c r="R127" s="39"/>
      <c r="S127" s="39"/>
      <c r="T127" s="78"/>
    </row>
    <row r="128" spans="1:20" customFormat="1" ht="15">
      <c r="A128" s="94"/>
      <c r="B128" s="83"/>
      <c r="C128" s="83"/>
      <c r="D128" s="89"/>
      <c r="E128" s="67"/>
      <c r="F128" s="85"/>
      <c r="G128" s="85"/>
      <c r="H128" s="67"/>
      <c r="I128" s="85"/>
      <c r="J128" s="66"/>
      <c r="K128" s="81"/>
      <c r="L128" s="81"/>
      <c r="M128" s="81"/>
      <c r="N128" s="81"/>
      <c r="O128" s="81"/>
      <c r="P128" s="81"/>
      <c r="Q128" s="39"/>
      <c r="R128" s="39"/>
      <c r="S128" s="39"/>
      <c r="T128" s="78"/>
    </row>
    <row r="129" spans="1:20" customFormat="1" ht="50.25" customHeight="1">
      <c r="A129" s="94"/>
      <c r="B129" s="83"/>
      <c r="C129" s="83"/>
      <c r="D129" s="89"/>
      <c r="E129" s="67"/>
      <c r="F129" s="85"/>
      <c r="G129" s="85"/>
      <c r="H129" s="67"/>
      <c r="I129" s="85"/>
      <c r="J129" s="66"/>
      <c r="K129" s="81"/>
      <c r="L129" s="81"/>
      <c r="M129" s="81"/>
      <c r="N129" s="81"/>
      <c r="O129" s="81"/>
      <c r="P129" s="81"/>
      <c r="Q129" s="39"/>
      <c r="R129" s="39"/>
      <c r="S129" s="39"/>
      <c r="T129" s="78"/>
    </row>
    <row r="130" spans="1:20" customFormat="1" ht="50.25" customHeight="1">
      <c r="A130" s="94"/>
      <c r="B130" s="83"/>
      <c r="C130" s="83"/>
      <c r="D130" s="89"/>
      <c r="E130" s="67"/>
      <c r="F130" s="85"/>
      <c r="G130" s="85"/>
      <c r="H130" s="67"/>
      <c r="I130" s="85"/>
      <c r="J130" s="66"/>
      <c r="K130" s="81"/>
      <c r="L130" s="81"/>
      <c r="M130" s="81"/>
      <c r="N130" s="81"/>
      <c r="O130" s="81"/>
      <c r="P130" s="81"/>
      <c r="Q130" s="39"/>
      <c r="R130" s="39"/>
      <c r="S130" s="39"/>
      <c r="T130" s="78"/>
    </row>
    <row r="131" spans="1:20" customFormat="1" ht="15">
      <c r="A131" s="94"/>
      <c r="B131" s="83"/>
      <c r="C131" s="83"/>
      <c r="D131" s="89"/>
      <c r="E131" s="67"/>
      <c r="F131" s="85"/>
      <c r="G131" s="70"/>
      <c r="H131" s="61"/>
      <c r="I131" s="70"/>
      <c r="J131" s="59"/>
      <c r="K131" s="82"/>
      <c r="L131" s="82"/>
      <c r="M131" s="82"/>
      <c r="N131" s="82"/>
      <c r="O131" s="82"/>
      <c r="P131" s="82"/>
      <c r="Q131" s="39"/>
      <c r="R131" s="39"/>
      <c r="S131" s="39"/>
      <c r="T131" s="79"/>
    </row>
    <row r="132" spans="1:20" customFormat="1" ht="68.25" customHeight="1">
      <c r="A132" s="94"/>
      <c r="B132" s="83"/>
      <c r="C132" s="83"/>
      <c r="D132" s="89"/>
      <c r="E132" s="67"/>
      <c r="F132" s="85"/>
      <c r="G132" s="69" t="s">
        <v>417</v>
      </c>
      <c r="H132" s="60"/>
      <c r="I132" s="69" t="s">
        <v>418</v>
      </c>
      <c r="J132" s="58" t="s">
        <v>327</v>
      </c>
      <c r="K132" s="80">
        <v>0.9</v>
      </c>
      <c r="L132" s="71">
        <v>0</v>
      </c>
      <c r="M132" s="71">
        <v>0</v>
      </c>
      <c r="N132" s="71">
        <v>0</v>
      </c>
      <c r="O132" s="71">
        <v>0</v>
      </c>
      <c r="P132" s="71">
        <v>0.9</v>
      </c>
      <c r="Q132" s="36"/>
      <c r="R132" s="36"/>
      <c r="S132" s="36"/>
      <c r="T132" s="56" t="s">
        <v>70</v>
      </c>
    </row>
    <row r="133" spans="1:20" customFormat="1" ht="15">
      <c r="A133" s="94"/>
      <c r="B133" s="83"/>
      <c r="C133" s="83"/>
      <c r="D133" s="89"/>
      <c r="E133" s="67"/>
      <c r="F133" s="85"/>
      <c r="G133" s="85"/>
      <c r="H133" s="67"/>
      <c r="I133" s="85"/>
      <c r="J133" s="66"/>
      <c r="K133" s="81"/>
      <c r="L133" s="90"/>
      <c r="M133" s="90"/>
      <c r="N133" s="90"/>
      <c r="O133" s="90"/>
      <c r="P133" s="90"/>
      <c r="Q133" s="36"/>
      <c r="R133" s="36"/>
      <c r="S133" s="36"/>
      <c r="T133" s="76"/>
    </row>
    <row r="134" spans="1:20" customFormat="1" ht="15">
      <c r="A134" s="94"/>
      <c r="B134" s="83"/>
      <c r="C134" s="83"/>
      <c r="D134" s="89"/>
      <c r="E134" s="67"/>
      <c r="F134" s="85"/>
      <c r="G134" s="85"/>
      <c r="H134" s="67"/>
      <c r="I134" s="85"/>
      <c r="J134" s="66"/>
      <c r="K134" s="81"/>
      <c r="L134" s="90"/>
      <c r="M134" s="90"/>
      <c r="N134" s="90"/>
      <c r="O134" s="90"/>
      <c r="P134" s="90"/>
      <c r="Q134" s="36"/>
      <c r="R134" s="36"/>
      <c r="S134" s="36"/>
      <c r="T134" s="57"/>
    </row>
    <row r="135" spans="1:20" customFormat="1" ht="70.5" customHeight="1">
      <c r="A135" s="94"/>
      <c r="B135" s="83"/>
      <c r="C135" s="83"/>
      <c r="D135" s="89"/>
      <c r="E135" s="67"/>
      <c r="F135" s="85"/>
      <c r="G135" s="85"/>
      <c r="H135" s="67"/>
      <c r="I135" s="85"/>
      <c r="J135" s="66"/>
      <c r="K135" s="81"/>
      <c r="L135" s="90"/>
      <c r="M135" s="90"/>
      <c r="N135" s="90"/>
      <c r="O135" s="90"/>
      <c r="P135" s="90"/>
      <c r="Q135" s="39"/>
      <c r="R135" s="39"/>
      <c r="S135" s="39"/>
      <c r="T135" s="56" t="s">
        <v>70</v>
      </c>
    </row>
    <row r="136" spans="1:20" customFormat="1" ht="15">
      <c r="A136" s="94"/>
      <c r="B136" s="83"/>
      <c r="C136" s="83"/>
      <c r="D136" s="89"/>
      <c r="E136" s="67"/>
      <c r="F136" s="85"/>
      <c r="G136" s="85"/>
      <c r="H136" s="67"/>
      <c r="I136" s="85"/>
      <c r="J136" s="66"/>
      <c r="K136" s="81"/>
      <c r="L136" s="90"/>
      <c r="M136" s="90"/>
      <c r="N136" s="90"/>
      <c r="O136" s="90"/>
      <c r="P136" s="90"/>
      <c r="Q136" s="39"/>
      <c r="R136" s="39"/>
      <c r="S136" s="39"/>
      <c r="T136" s="76"/>
    </row>
    <row r="137" spans="1:20" customFormat="1" ht="15">
      <c r="A137" s="94"/>
      <c r="B137" s="83"/>
      <c r="C137" s="83"/>
      <c r="D137" s="89"/>
      <c r="E137" s="67"/>
      <c r="F137" s="85"/>
      <c r="G137" s="85"/>
      <c r="H137" s="67"/>
      <c r="I137" s="85"/>
      <c r="J137" s="66"/>
      <c r="K137" s="81"/>
      <c r="L137" s="90"/>
      <c r="M137" s="90"/>
      <c r="N137" s="90"/>
      <c r="O137" s="90"/>
      <c r="P137" s="90"/>
      <c r="Q137" s="39"/>
      <c r="R137" s="39"/>
      <c r="S137" s="39"/>
      <c r="T137" s="76"/>
    </row>
    <row r="138" spans="1:20" customFormat="1" ht="29.25" customHeight="1">
      <c r="A138" s="94"/>
      <c r="B138" s="83"/>
      <c r="C138" s="83"/>
      <c r="D138" s="89"/>
      <c r="E138" s="67"/>
      <c r="F138" s="85"/>
      <c r="G138" s="85"/>
      <c r="H138" s="67"/>
      <c r="I138" s="85"/>
      <c r="J138" s="66"/>
      <c r="K138" s="81"/>
      <c r="L138" s="90"/>
      <c r="M138" s="90"/>
      <c r="N138" s="90"/>
      <c r="O138" s="90"/>
      <c r="P138" s="90"/>
      <c r="Q138" s="39"/>
      <c r="R138" s="39"/>
      <c r="S138" s="39"/>
      <c r="T138" s="76"/>
    </row>
    <row r="139" spans="1:20" customFormat="1" ht="28.5" customHeight="1">
      <c r="A139" s="94"/>
      <c r="B139" s="83"/>
      <c r="C139" s="83"/>
      <c r="D139" s="89"/>
      <c r="E139" s="67"/>
      <c r="F139" s="85"/>
      <c r="G139" s="85"/>
      <c r="H139" s="67"/>
      <c r="I139" s="85"/>
      <c r="J139" s="66"/>
      <c r="K139" s="81"/>
      <c r="L139" s="90"/>
      <c r="M139" s="90"/>
      <c r="N139" s="90"/>
      <c r="O139" s="90"/>
      <c r="P139" s="90"/>
      <c r="Q139" s="39"/>
      <c r="R139" s="39"/>
      <c r="S139" s="39"/>
      <c r="T139" s="76"/>
    </row>
    <row r="140" spans="1:20" customFormat="1" ht="27.75" customHeight="1">
      <c r="A140" s="94"/>
      <c r="B140" s="83"/>
      <c r="C140" s="83"/>
      <c r="D140" s="89"/>
      <c r="E140" s="67"/>
      <c r="F140" s="85"/>
      <c r="G140" s="85"/>
      <c r="H140" s="67"/>
      <c r="I140" s="85"/>
      <c r="J140" s="66"/>
      <c r="K140" s="81"/>
      <c r="L140" s="90"/>
      <c r="M140" s="90"/>
      <c r="N140" s="90"/>
      <c r="O140" s="90"/>
      <c r="P140" s="90"/>
      <c r="Q140" s="39"/>
      <c r="R140" s="39"/>
      <c r="S140" s="39"/>
      <c r="T140" s="76"/>
    </row>
    <row r="141" spans="1:20" customFormat="1" ht="15">
      <c r="A141" s="94"/>
      <c r="B141" s="83"/>
      <c r="C141" s="83"/>
      <c r="D141" s="89"/>
      <c r="E141" s="67"/>
      <c r="F141" s="85"/>
      <c r="G141" s="85"/>
      <c r="H141" s="67"/>
      <c r="I141" s="85"/>
      <c r="J141" s="66"/>
      <c r="K141" s="81"/>
      <c r="L141" s="90"/>
      <c r="M141" s="90"/>
      <c r="N141" s="90"/>
      <c r="O141" s="90"/>
      <c r="P141" s="90"/>
      <c r="Q141" s="39"/>
      <c r="R141" s="39"/>
      <c r="S141" s="39"/>
      <c r="T141" s="57"/>
    </row>
    <row r="142" spans="1:20" customFormat="1" ht="25.5" customHeight="1">
      <c r="A142" s="94"/>
      <c r="B142" s="83"/>
      <c r="C142" s="83"/>
      <c r="D142" s="89"/>
      <c r="E142" s="67"/>
      <c r="F142" s="85"/>
      <c r="G142" s="85"/>
      <c r="H142" s="67"/>
      <c r="I142" s="85"/>
      <c r="J142" s="66"/>
      <c r="K142" s="81"/>
      <c r="L142" s="90"/>
      <c r="M142" s="90"/>
      <c r="N142" s="90"/>
      <c r="O142" s="90"/>
      <c r="P142" s="90"/>
      <c r="Q142" s="39"/>
      <c r="R142" s="39"/>
      <c r="S142" s="39"/>
      <c r="T142" s="77" t="s">
        <v>321</v>
      </c>
    </row>
    <row r="143" spans="1:20" customFormat="1" ht="22.5" customHeight="1">
      <c r="A143" s="94"/>
      <c r="B143" s="83"/>
      <c r="C143" s="83"/>
      <c r="D143" s="89"/>
      <c r="E143" s="67"/>
      <c r="F143" s="85"/>
      <c r="G143" s="85"/>
      <c r="H143" s="67"/>
      <c r="I143" s="85"/>
      <c r="J143" s="66"/>
      <c r="K143" s="81"/>
      <c r="L143" s="90"/>
      <c r="M143" s="90"/>
      <c r="N143" s="90"/>
      <c r="O143" s="90"/>
      <c r="P143" s="90"/>
      <c r="Q143" s="39"/>
      <c r="R143" s="39"/>
      <c r="S143" s="39"/>
      <c r="T143" s="78"/>
    </row>
    <row r="144" spans="1:20" customFormat="1" ht="15">
      <c r="A144" s="94"/>
      <c r="B144" s="83"/>
      <c r="C144" s="83"/>
      <c r="D144" s="89"/>
      <c r="E144" s="67"/>
      <c r="F144" s="85"/>
      <c r="G144" s="85"/>
      <c r="H144" s="67"/>
      <c r="I144" s="85"/>
      <c r="J144" s="66"/>
      <c r="K144" s="81"/>
      <c r="L144" s="90"/>
      <c r="M144" s="90"/>
      <c r="N144" s="90"/>
      <c r="O144" s="90"/>
      <c r="P144" s="90"/>
      <c r="Q144" s="39"/>
      <c r="R144" s="39"/>
      <c r="S144" s="39"/>
      <c r="T144" s="79"/>
    </row>
    <row r="145" spans="1:20" customFormat="1" ht="25.5" customHeight="1">
      <c r="A145" s="94"/>
      <c r="B145" s="83"/>
      <c r="C145" s="83"/>
      <c r="D145" s="89"/>
      <c r="E145" s="67"/>
      <c r="F145" s="85"/>
      <c r="G145" s="85"/>
      <c r="H145" s="67"/>
      <c r="I145" s="85"/>
      <c r="J145" s="66"/>
      <c r="K145" s="81"/>
      <c r="L145" s="90"/>
      <c r="M145" s="90"/>
      <c r="N145" s="90"/>
      <c r="O145" s="90"/>
      <c r="P145" s="90"/>
      <c r="Q145" s="39"/>
      <c r="R145" s="39"/>
      <c r="S145" s="39"/>
      <c r="T145" s="56" t="s">
        <v>345</v>
      </c>
    </row>
    <row r="146" spans="1:20" customFormat="1" ht="29.25" customHeight="1">
      <c r="A146" s="94"/>
      <c r="B146" s="83"/>
      <c r="C146" s="83"/>
      <c r="D146" s="89"/>
      <c r="E146" s="67"/>
      <c r="F146" s="85"/>
      <c r="G146" s="85"/>
      <c r="H146" s="67"/>
      <c r="I146" s="85"/>
      <c r="J146" s="66"/>
      <c r="K146" s="81"/>
      <c r="L146" s="90"/>
      <c r="M146" s="90"/>
      <c r="N146" s="90"/>
      <c r="O146" s="90"/>
      <c r="P146" s="90"/>
      <c r="Q146" s="39"/>
      <c r="R146" s="39"/>
      <c r="S146" s="39"/>
      <c r="T146" s="76"/>
    </row>
    <row r="147" spans="1:20" customFormat="1" ht="15">
      <c r="A147" s="94"/>
      <c r="B147" s="83"/>
      <c r="C147" s="83"/>
      <c r="D147" s="89"/>
      <c r="E147" s="67"/>
      <c r="F147" s="85"/>
      <c r="G147" s="85"/>
      <c r="H147" s="67"/>
      <c r="I147" s="85"/>
      <c r="J147" s="66"/>
      <c r="K147" s="81"/>
      <c r="L147" s="90"/>
      <c r="M147" s="90"/>
      <c r="N147" s="90"/>
      <c r="O147" s="90"/>
      <c r="P147" s="90"/>
      <c r="Q147" s="39"/>
      <c r="R147" s="39"/>
      <c r="S147" s="39"/>
      <c r="T147" s="57"/>
    </row>
    <row r="148" spans="1:20" customFormat="1" ht="25.5" customHeight="1">
      <c r="A148" s="94"/>
      <c r="B148" s="83"/>
      <c r="C148" s="83"/>
      <c r="D148" s="89"/>
      <c r="E148" s="67"/>
      <c r="F148" s="85"/>
      <c r="G148" s="85"/>
      <c r="H148" s="67"/>
      <c r="I148" s="85"/>
      <c r="J148" s="66"/>
      <c r="K148" s="81"/>
      <c r="L148" s="90"/>
      <c r="M148" s="90"/>
      <c r="N148" s="90"/>
      <c r="O148" s="90"/>
      <c r="P148" s="90"/>
      <c r="Q148" s="39"/>
      <c r="R148" s="39"/>
      <c r="S148" s="39"/>
      <c r="T148" s="77" t="s">
        <v>321</v>
      </c>
    </row>
    <row r="149" spans="1:20" customFormat="1" ht="15">
      <c r="A149" s="94"/>
      <c r="B149" s="83"/>
      <c r="C149" s="83"/>
      <c r="D149" s="89"/>
      <c r="E149" s="67"/>
      <c r="F149" s="85"/>
      <c r="G149" s="85"/>
      <c r="H149" s="67"/>
      <c r="I149" s="85"/>
      <c r="J149" s="66"/>
      <c r="K149" s="81"/>
      <c r="L149" s="90"/>
      <c r="M149" s="90"/>
      <c r="N149" s="90"/>
      <c r="O149" s="90"/>
      <c r="P149" s="90"/>
      <c r="Q149" s="39"/>
      <c r="R149" s="39"/>
      <c r="S149" s="39"/>
      <c r="T149" s="78"/>
    </row>
    <row r="150" spans="1:20" customFormat="1" ht="15">
      <c r="A150" s="94"/>
      <c r="B150" s="83"/>
      <c r="C150" s="83"/>
      <c r="D150" s="89"/>
      <c r="E150" s="67"/>
      <c r="F150" s="85"/>
      <c r="G150" s="85"/>
      <c r="H150" s="67"/>
      <c r="I150" s="85"/>
      <c r="J150" s="66"/>
      <c r="K150" s="81"/>
      <c r="L150" s="90"/>
      <c r="M150" s="90"/>
      <c r="N150" s="90"/>
      <c r="O150" s="90"/>
      <c r="P150" s="90"/>
      <c r="Q150" s="39"/>
      <c r="R150" s="39"/>
      <c r="S150" s="39"/>
      <c r="T150" s="79"/>
    </row>
    <row r="151" spans="1:20" customFormat="1" ht="25.5" customHeight="1">
      <c r="A151" s="94"/>
      <c r="B151" s="83"/>
      <c r="C151" s="83"/>
      <c r="D151" s="89"/>
      <c r="E151" s="67"/>
      <c r="F151" s="85"/>
      <c r="G151" s="85"/>
      <c r="H151" s="67"/>
      <c r="I151" s="85"/>
      <c r="J151" s="66"/>
      <c r="K151" s="81"/>
      <c r="L151" s="90"/>
      <c r="M151" s="90"/>
      <c r="N151" s="90"/>
      <c r="O151" s="90"/>
      <c r="P151" s="90"/>
      <c r="Q151" s="39"/>
      <c r="R151" s="39"/>
      <c r="S151" s="39"/>
      <c r="T151" s="56" t="s">
        <v>320</v>
      </c>
    </row>
    <row r="152" spans="1:20" customFormat="1" ht="24" customHeight="1">
      <c r="A152" s="94"/>
      <c r="B152" s="83"/>
      <c r="C152" s="83"/>
      <c r="D152" s="89"/>
      <c r="E152" s="67"/>
      <c r="F152" s="85"/>
      <c r="G152" s="85"/>
      <c r="H152" s="67"/>
      <c r="I152" s="85"/>
      <c r="J152" s="66"/>
      <c r="K152" s="81"/>
      <c r="L152" s="90"/>
      <c r="M152" s="90"/>
      <c r="N152" s="90"/>
      <c r="O152" s="90"/>
      <c r="P152" s="90"/>
      <c r="Q152" s="39"/>
      <c r="R152" s="39"/>
      <c r="S152" s="39"/>
      <c r="T152" s="76"/>
    </row>
    <row r="153" spans="1:20" customFormat="1" ht="15">
      <c r="A153" s="94"/>
      <c r="B153" s="83"/>
      <c r="C153" s="83"/>
      <c r="D153" s="89"/>
      <c r="E153" s="61"/>
      <c r="F153" s="70"/>
      <c r="G153" s="70"/>
      <c r="H153" s="61"/>
      <c r="I153" s="70"/>
      <c r="J153" s="59"/>
      <c r="K153" s="82"/>
      <c r="L153" s="72"/>
      <c r="M153" s="72"/>
      <c r="N153" s="72"/>
      <c r="O153" s="72"/>
      <c r="P153" s="72"/>
      <c r="Q153" s="39"/>
      <c r="R153" s="39"/>
      <c r="S153" s="39"/>
      <c r="T153" s="57"/>
    </row>
    <row r="154" spans="1:20" customFormat="1" ht="70.5" hidden="1" customHeight="1">
      <c r="A154" s="94"/>
      <c r="B154" s="83"/>
      <c r="C154" s="83"/>
      <c r="D154" s="89"/>
      <c r="E154" s="83" t="s">
        <v>31</v>
      </c>
      <c r="F154" s="69" t="s">
        <v>113</v>
      </c>
      <c r="G154" s="9" t="s">
        <v>116</v>
      </c>
      <c r="H154" s="23" t="s">
        <v>201</v>
      </c>
      <c r="I154" s="9" t="s">
        <v>115</v>
      </c>
      <c r="J154" s="23" t="s">
        <v>328</v>
      </c>
      <c r="K154" s="23">
        <f>M154+N154+O154+P154</f>
        <v>15</v>
      </c>
      <c r="L154" s="23">
        <v>0</v>
      </c>
      <c r="M154" s="23">
        <v>0</v>
      </c>
      <c r="N154" s="23">
        <v>0</v>
      </c>
      <c r="O154" s="23">
        <v>5</v>
      </c>
      <c r="P154" s="23">
        <v>10</v>
      </c>
      <c r="Q154" s="39">
        <v>5</v>
      </c>
      <c r="R154" s="39">
        <v>5</v>
      </c>
      <c r="S154" s="39">
        <v>0</v>
      </c>
      <c r="T154" s="29" t="s">
        <v>31</v>
      </c>
    </row>
    <row r="155" spans="1:20" customFormat="1" ht="35.25" hidden="1" customHeight="1">
      <c r="A155" s="94"/>
      <c r="B155" s="83"/>
      <c r="C155" s="83"/>
      <c r="D155" s="89"/>
      <c r="E155" s="83"/>
      <c r="F155" s="85"/>
      <c r="G155" s="9" t="s">
        <v>138</v>
      </c>
      <c r="H155" s="23" t="s">
        <v>202</v>
      </c>
      <c r="I155" s="9" t="s">
        <v>139</v>
      </c>
      <c r="J155" s="23" t="s">
        <v>328</v>
      </c>
      <c r="K155" s="23">
        <f>M155+N155+O155+P155</f>
        <v>8</v>
      </c>
      <c r="L155" s="23">
        <v>0</v>
      </c>
      <c r="M155" s="23">
        <v>0</v>
      </c>
      <c r="N155" s="23">
        <v>5</v>
      </c>
      <c r="O155" s="23">
        <v>2</v>
      </c>
      <c r="P155" s="23">
        <v>1</v>
      </c>
      <c r="Q155" s="39">
        <v>2</v>
      </c>
      <c r="R155" s="39">
        <v>2</v>
      </c>
      <c r="S155" s="39">
        <v>0</v>
      </c>
      <c r="T155" s="29" t="s">
        <v>31</v>
      </c>
    </row>
    <row r="156" spans="1:20" customFormat="1" ht="47.25" hidden="1" customHeight="1">
      <c r="A156" s="94"/>
      <c r="B156" s="83"/>
      <c r="C156" s="83"/>
      <c r="D156" s="89"/>
      <c r="E156" s="83"/>
      <c r="F156" s="85"/>
      <c r="G156" s="33" t="s">
        <v>401</v>
      </c>
      <c r="H156" s="23" t="s">
        <v>203</v>
      </c>
      <c r="I156" s="3" t="s">
        <v>410</v>
      </c>
      <c r="J156" s="23" t="s">
        <v>327</v>
      </c>
      <c r="K156" s="25">
        <f>P156</f>
        <v>0.95</v>
      </c>
      <c r="L156" s="25">
        <v>0</v>
      </c>
      <c r="M156" s="25">
        <v>0</v>
      </c>
      <c r="N156" s="25">
        <v>1</v>
      </c>
      <c r="O156" s="25">
        <v>0.95</v>
      </c>
      <c r="P156" s="25">
        <v>0.95</v>
      </c>
      <c r="Q156" s="14">
        <v>0.95</v>
      </c>
      <c r="R156" s="14">
        <v>0.95</v>
      </c>
      <c r="S156" s="14">
        <v>0</v>
      </c>
      <c r="T156" s="29" t="s">
        <v>31</v>
      </c>
    </row>
    <row r="157" spans="1:20" customFormat="1" ht="45.75" hidden="1" customHeight="1">
      <c r="A157" s="94"/>
      <c r="B157" s="83"/>
      <c r="C157" s="83"/>
      <c r="D157" s="89"/>
      <c r="E157" s="83"/>
      <c r="F157" s="85"/>
      <c r="G157" s="9" t="s">
        <v>114</v>
      </c>
      <c r="H157" s="23" t="s">
        <v>204</v>
      </c>
      <c r="I157" s="9" t="s">
        <v>117</v>
      </c>
      <c r="J157" s="23" t="s">
        <v>328</v>
      </c>
      <c r="K157" s="23">
        <f>M157+N157+O157+P157</f>
        <v>3</v>
      </c>
      <c r="L157" s="23">
        <v>0</v>
      </c>
      <c r="M157" s="23">
        <v>0</v>
      </c>
      <c r="N157" s="23">
        <v>1</v>
      </c>
      <c r="O157" s="23">
        <v>1</v>
      </c>
      <c r="P157" s="23">
        <v>1</v>
      </c>
      <c r="Q157" s="39">
        <v>1</v>
      </c>
      <c r="R157" s="39">
        <v>1</v>
      </c>
      <c r="S157" s="39">
        <v>0</v>
      </c>
      <c r="T157" s="29" t="s">
        <v>31</v>
      </c>
    </row>
    <row r="158" spans="1:20" customFormat="1" ht="92.25" hidden="1" customHeight="1">
      <c r="A158" s="94"/>
      <c r="B158" s="83"/>
      <c r="C158" s="83"/>
      <c r="D158" s="89"/>
      <c r="E158" s="83"/>
      <c r="F158" s="85"/>
      <c r="G158" s="9" t="s">
        <v>140</v>
      </c>
      <c r="H158" s="23" t="s">
        <v>205</v>
      </c>
      <c r="I158" s="9" t="s">
        <v>118</v>
      </c>
      <c r="J158" s="23" t="s">
        <v>327</v>
      </c>
      <c r="K158" s="25">
        <f>P158</f>
        <v>0.95</v>
      </c>
      <c r="L158" s="25">
        <v>0</v>
      </c>
      <c r="M158" s="25">
        <v>0</v>
      </c>
      <c r="N158" s="25">
        <v>0</v>
      </c>
      <c r="O158" s="25">
        <v>0.95</v>
      </c>
      <c r="P158" s="25">
        <v>0.95</v>
      </c>
      <c r="Q158" s="14">
        <v>0.95</v>
      </c>
      <c r="R158" s="14">
        <v>0.95</v>
      </c>
      <c r="S158" s="14">
        <v>0</v>
      </c>
      <c r="T158" s="29" t="s">
        <v>31</v>
      </c>
    </row>
    <row r="159" spans="1:20" customFormat="1" ht="71.25" hidden="1" customHeight="1">
      <c r="A159" s="94"/>
      <c r="B159" s="83"/>
      <c r="C159" s="83"/>
      <c r="D159" s="89"/>
      <c r="E159" s="83"/>
      <c r="F159" s="85"/>
      <c r="G159" s="9" t="s">
        <v>249</v>
      </c>
      <c r="H159" s="23" t="s">
        <v>206</v>
      </c>
      <c r="I159" s="9" t="s">
        <v>141</v>
      </c>
      <c r="J159" s="23" t="s">
        <v>328</v>
      </c>
      <c r="K159" s="23">
        <f>M159+N159+O159+P159</f>
        <v>1</v>
      </c>
      <c r="L159" s="23">
        <v>0</v>
      </c>
      <c r="M159" s="23">
        <v>0</v>
      </c>
      <c r="N159" s="23">
        <v>0</v>
      </c>
      <c r="O159" s="23">
        <v>1</v>
      </c>
      <c r="P159" s="23">
        <v>0</v>
      </c>
      <c r="Q159" s="39">
        <v>0</v>
      </c>
      <c r="R159" s="39">
        <v>0</v>
      </c>
      <c r="S159" s="39">
        <v>0</v>
      </c>
      <c r="T159" s="29" t="s">
        <v>31</v>
      </c>
    </row>
    <row r="160" spans="1:20" customFormat="1" ht="46.5" hidden="1" customHeight="1">
      <c r="A160" s="94"/>
      <c r="B160" s="83"/>
      <c r="C160" s="83"/>
      <c r="D160" s="89"/>
      <c r="E160" s="83"/>
      <c r="F160" s="85"/>
      <c r="G160" s="9" t="s">
        <v>142</v>
      </c>
      <c r="H160" s="23" t="s">
        <v>207</v>
      </c>
      <c r="I160" s="9" t="s">
        <v>143</v>
      </c>
      <c r="J160" s="23" t="s">
        <v>327</v>
      </c>
      <c r="K160" s="25">
        <f>P160</f>
        <v>0</v>
      </c>
      <c r="L160" s="25">
        <v>0</v>
      </c>
      <c r="M160" s="25">
        <v>0</v>
      </c>
      <c r="N160" s="25">
        <v>0</v>
      </c>
      <c r="O160" s="25">
        <v>0</v>
      </c>
      <c r="P160" s="25">
        <v>0</v>
      </c>
      <c r="Q160" s="14">
        <v>1</v>
      </c>
      <c r="R160" s="14">
        <v>1</v>
      </c>
      <c r="S160" s="14">
        <v>0</v>
      </c>
      <c r="T160" s="29" t="s">
        <v>31</v>
      </c>
    </row>
    <row r="161" spans="1:20" customFormat="1" ht="33" hidden="1" customHeight="1">
      <c r="A161" s="94"/>
      <c r="B161" s="83"/>
      <c r="C161" s="83"/>
      <c r="D161" s="89"/>
      <c r="E161" s="83"/>
      <c r="F161" s="85"/>
      <c r="G161" s="9" t="s">
        <v>419</v>
      </c>
      <c r="H161" s="23" t="s">
        <v>208</v>
      </c>
      <c r="I161" s="9" t="s">
        <v>144</v>
      </c>
      <c r="J161" s="23" t="s">
        <v>328</v>
      </c>
      <c r="K161" s="23">
        <f>M161+N161+O161+P161</f>
        <v>1</v>
      </c>
      <c r="L161" s="23">
        <v>0</v>
      </c>
      <c r="M161" s="23">
        <v>0</v>
      </c>
      <c r="N161" s="23">
        <v>0</v>
      </c>
      <c r="O161" s="23">
        <v>0</v>
      </c>
      <c r="P161" s="23">
        <v>1</v>
      </c>
      <c r="Q161" s="39">
        <v>1</v>
      </c>
      <c r="R161" s="39">
        <v>1</v>
      </c>
      <c r="S161" s="39">
        <v>0</v>
      </c>
      <c r="T161" s="29" t="s">
        <v>31</v>
      </c>
    </row>
    <row r="162" spans="1:20" customFormat="1" ht="46.5" hidden="1" customHeight="1">
      <c r="A162" s="94"/>
      <c r="B162" s="83"/>
      <c r="C162" s="83"/>
      <c r="D162" s="89"/>
      <c r="E162" s="83"/>
      <c r="F162" s="85"/>
      <c r="G162" s="9" t="s">
        <v>275</v>
      </c>
      <c r="H162" s="23" t="s">
        <v>209</v>
      </c>
      <c r="I162" s="21" t="s">
        <v>107</v>
      </c>
      <c r="J162" s="23" t="s">
        <v>328</v>
      </c>
      <c r="K162" s="23">
        <f>M162+N162+O162+P162</f>
        <v>4</v>
      </c>
      <c r="L162" s="23">
        <v>0</v>
      </c>
      <c r="M162" s="23">
        <v>0</v>
      </c>
      <c r="N162" s="23">
        <v>2</v>
      </c>
      <c r="O162" s="23">
        <v>1</v>
      </c>
      <c r="P162" s="23">
        <v>1</v>
      </c>
      <c r="Q162" s="39">
        <v>1</v>
      </c>
      <c r="R162" s="39">
        <v>1</v>
      </c>
      <c r="S162" s="39">
        <v>0</v>
      </c>
      <c r="T162" s="29" t="s">
        <v>31</v>
      </c>
    </row>
    <row r="163" spans="1:20" customFormat="1" ht="45.75" hidden="1" customHeight="1">
      <c r="A163" s="94"/>
      <c r="B163" s="83"/>
      <c r="C163" s="83"/>
      <c r="D163" s="89"/>
      <c r="E163" s="83"/>
      <c r="F163" s="85"/>
      <c r="G163" s="9" t="s">
        <v>145</v>
      </c>
      <c r="H163" s="23" t="s">
        <v>210</v>
      </c>
      <c r="I163" s="21" t="s">
        <v>148</v>
      </c>
      <c r="J163" s="23" t="s">
        <v>328</v>
      </c>
      <c r="K163" s="23">
        <f>M163+N163+O163+P163</f>
        <v>2</v>
      </c>
      <c r="L163" s="23">
        <v>0</v>
      </c>
      <c r="M163" s="23">
        <v>0</v>
      </c>
      <c r="N163" s="23">
        <v>0</v>
      </c>
      <c r="O163" s="23">
        <v>1</v>
      </c>
      <c r="P163" s="23">
        <v>1</v>
      </c>
      <c r="Q163" s="39">
        <v>1</v>
      </c>
      <c r="R163" s="39">
        <v>0</v>
      </c>
      <c r="S163" s="39">
        <v>0</v>
      </c>
      <c r="T163" s="29" t="s">
        <v>31</v>
      </c>
    </row>
    <row r="164" spans="1:20" customFormat="1" ht="48" hidden="1" customHeight="1">
      <c r="A164" s="94"/>
      <c r="B164" s="83"/>
      <c r="C164" s="83"/>
      <c r="D164" s="89"/>
      <c r="E164" s="83"/>
      <c r="F164" s="85"/>
      <c r="G164" s="9" t="s">
        <v>146</v>
      </c>
      <c r="H164" s="23" t="s">
        <v>211</v>
      </c>
      <c r="I164" s="21" t="s">
        <v>149</v>
      </c>
      <c r="J164" s="23" t="s">
        <v>328</v>
      </c>
      <c r="K164" s="23">
        <f>M164+N164+O164+P164</f>
        <v>2</v>
      </c>
      <c r="L164" s="23">
        <v>0</v>
      </c>
      <c r="M164" s="23">
        <v>0</v>
      </c>
      <c r="N164" s="23">
        <v>0</v>
      </c>
      <c r="O164" s="23">
        <v>1</v>
      </c>
      <c r="P164" s="23">
        <v>1</v>
      </c>
      <c r="Q164" s="39">
        <v>1</v>
      </c>
      <c r="R164" s="39">
        <v>1</v>
      </c>
      <c r="S164" s="39">
        <v>0</v>
      </c>
      <c r="T164" s="29" t="s">
        <v>31</v>
      </c>
    </row>
    <row r="165" spans="1:20" customFormat="1" ht="45" hidden="1" customHeight="1">
      <c r="A165" s="94"/>
      <c r="B165" s="83"/>
      <c r="C165" s="83"/>
      <c r="D165" s="89"/>
      <c r="E165" s="83"/>
      <c r="F165" s="70"/>
      <c r="G165" s="9" t="s">
        <v>147</v>
      </c>
      <c r="H165" s="23" t="s">
        <v>212</v>
      </c>
      <c r="I165" s="21" t="s">
        <v>150</v>
      </c>
      <c r="J165" s="23" t="s">
        <v>328</v>
      </c>
      <c r="K165" s="23">
        <f>M165+N165+O165+P165</f>
        <v>5</v>
      </c>
      <c r="L165" s="23">
        <v>0</v>
      </c>
      <c r="M165" s="23">
        <v>0</v>
      </c>
      <c r="N165" s="23">
        <v>3</v>
      </c>
      <c r="O165" s="23">
        <v>1</v>
      </c>
      <c r="P165" s="23">
        <v>1</v>
      </c>
      <c r="Q165" s="39">
        <v>0</v>
      </c>
      <c r="R165" s="39">
        <v>0</v>
      </c>
      <c r="S165" s="39">
        <v>0</v>
      </c>
      <c r="T165" s="29" t="s">
        <v>31</v>
      </c>
    </row>
    <row r="166" spans="1:20" customFormat="1" ht="48" hidden="1" customHeight="1">
      <c r="A166" s="94"/>
      <c r="B166" s="83"/>
      <c r="C166" s="83"/>
      <c r="D166" s="89"/>
      <c r="E166" s="83" t="s">
        <v>28</v>
      </c>
      <c r="F166" s="42" t="s">
        <v>53</v>
      </c>
      <c r="G166" s="21" t="s">
        <v>120</v>
      </c>
      <c r="H166" s="39" t="s">
        <v>213</v>
      </c>
      <c r="I166" s="21" t="s">
        <v>119</v>
      </c>
      <c r="J166" s="38" t="s">
        <v>327</v>
      </c>
      <c r="K166" s="19">
        <v>0.39</v>
      </c>
      <c r="L166" s="19">
        <v>0.12</v>
      </c>
      <c r="M166" s="19">
        <v>0.12</v>
      </c>
      <c r="N166" s="19">
        <v>0.2</v>
      </c>
      <c r="O166" s="19">
        <v>0.28000000000000003</v>
      </c>
      <c r="P166" s="11">
        <v>0.39</v>
      </c>
      <c r="Q166" s="19">
        <v>0.5</v>
      </c>
      <c r="R166" s="38"/>
      <c r="S166" s="38"/>
      <c r="T166" s="29" t="s">
        <v>28</v>
      </c>
    </row>
    <row r="167" spans="1:20" customFormat="1" ht="39.75" hidden="1" customHeight="1">
      <c r="A167" s="94"/>
      <c r="B167" s="83"/>
      <c r="C167" s="83"/>
      <c r="D167" s="89"/>
      <c r="E167" s="83"/>
      <c r="F167" s="42" t="s">
        <v>54</v>
      </c>
      <c r="G167" s="21" t="s">
        <v>55</v>
      </c>
      <c r="H167" s="39" t="s">
        <v>274</v>
      </c>
      <c r="I167" s="21" t="s">
        <v>151</v>
      </c>
      <c r="J167" s="38" t="s">
        <v>327</v>
      </c>
      <c r="K167" s="10">
        <f>P167</f>
        <v>0.74399999999999999</v>
      </c>
      <c r="L167" s="10">
        <v>0.71699999999999997</v>
      </c>
      <c r="M167" s="10">
        <v>0.71699999999999997</v>
      </c>
      <c r="N167" s="10">
        <v>0.72599999999999998</v>
      </c>
      <c r="O167" s="10">
        <v>0.73499999999999999</v>
      </c>
      <c r="P167" s="35">
        <v>0.74399999999999999</v>
      </c>
      <c r="Q167" s="10">
        <v>0.753</v>
      </c>
      <c r="R167" s="38"/>
      <c r="S167" s="38"/>
      <c r="T167" s="29" t="s">
        <v>28</v>
      </c>
    </row>
    <row r="168" spans="1:20" customFormat="1" ht="23.25" hidden="1" customHeight="1">
      <c r="A168" s="94" t="s">
        <v>10</v>
      </c>
      <c r="B168" s="83" t="s">
        <v>12</v>
      </c>
      <c r="C168" s="83" t="s">
        <v>19</v>
      </c>
      <c r="D168" s="152" t="s">
        <v>52</v>
      </c>
      <c r="E168" s="83" t="s">
        <v>28</v>
      </c>
      <c r="F168" s="89" t="s">
        <v>58</v>
      </c>
      <c r="G168" s="21" t="s">
        <v>422</v>
      </c>
      <c r="H168" s="38" t="s">
        <v>214</v>
      </c>
      <c r="I168" s="21" t="s">
        <v>62</v>
      </c>
      <c r="J168" s="38" t="s">
        <v>427</v>
      </c>
      <c r="K168" s="39">
        <f>M168+N168+O168+P168</f>
        <v>1067375</v>
      </c>
      <c r="L168" s="39">
        <v>204373</v>
      </c>
      <c r="M168" s="39">
        <v>204373</v>
      </c>
      <c r="N168" s="39">
        <v>220928</v>
      </c>
      <c r="O168" s="39">
        <v>310074</v>
      </c>
      <c r="P168" s="34">
        <v>332000</v>
      </c>
      <c r="Q168" s="39">
        <v>249859</v>
      </c>
      <c r="R168" s="38"/>
      <c r="S168" s="38"/>
      <c r="T168" s="29" t="s">
        <v>28</v>
      </c>
    </row>
    <row r="169" spans="1:20" customFormat="1" ht="24" hidden="1" customHeight="1">
      <c r="A169" s="94"/>
      <c r="B169" s="83"/>
      <c r="C169" s="83"/>
      <c r="D169" s="152"/>
      <c r="E169" s="83"/>
      <c r="F169" s="89"/>
      <c r="G169" s="21" t="s">
        <v>423</v>
      </c>
      <c r="H169" s="38" t="s">
        <v>215</v>
      </c>
      <c r="I169" s="21" t="s">
        <v>63</v>
      </c>
      <c r="J169" s="38" t="s">
        <v>427</v>
      </c>
      <c r="K169" s="39">
        <f>M169+N169+O169+P169</f>
        <v>685250</v>
      </c>
      <c r="L169" s="39">
        <v>129824</v>
      </c>
      <c r="M169" s="39">
        <v>129824</v>
      </c>
      <c r="N169" s="39">
        <v>185537</v>
      </c>
      <c r="O169" s="39">
        <v>184889</v>
      </c>
      <c r="P169" s="34">
        <v>185000</v>
      </c>
      <c r="Q169" s="39">
        <v>172506</v>
      </c>
      <c r="R169" s="38"/>
      <c r="S169" s="38"/>
      <c r="T169" s="29" t="s">
        <v>28</v>
      </c>
    </row>
    <row r="170" spans="1:20" customFormat="1" ht="105" hidden="1" customHeight="1">
      <c r="A170" s="94"/>
      <c r="B170" s="83"/>
      <c r="C170" s="83"/>
      <c r="D170" s="152"/>
      <c r="E170" s="83"/>
      <c r="F170" s="3" t="s">
        <v>59</v>
      </c>
      <c r="G170" s="21" t="s">
        <v>60</v>
      </c>
      <c r="H170" s="38" t="s">
        <v>216</v>
      </c>
      <c r="I170" s="21" t="s">
        <v>60</v>
      </c>
      <c r="J170" s="38" t="s">
        <v>328</v>
      </c>
      <c r="K170" s="38" t="s">
        <v>61</v>
      </c>
      <c r="L170" s="38" t="s">
        <v>61</v>
      </c>
      <c r="M170" s="38" t="s">
        <v>61</v>
      </c>
      <c r="N170" s="38" t="s">
        <v>61</v>
      </c>
      <c r="O170" s="38" t="s">
        <v>61</v>
      </c>
      <c r="P170" s="39" t="s">
        <v>61</v>
      </c>
      <c r="Q170" s="38" t="s">
        <v>61</v>
      </c>
      <c r="R170" s="38"/>
      <c r="S170" s="38"/>
      <c r="T170" s="29" t="s">
        <v>28</v>
      </c>
    </row>
    <row r="171" spans="1:20" customFormat="1" ht="69.75" hidden="1" customHeight="1">
      <c r="A171" s="94" t="s">
        <v>20</v>
      </c>
      <c r="B171" s="83" t="s">
        <v>13</v>
      </c>
      <c r="C171" s="89" t="s">
        <v>368</v>
      </c>
      <c r="D171" s="64" t="s">
        <v>44</v>
      </c>
      <c r="E171" s="83" t="s">
        <v>31</v>
      </c>
      <c r="F171" s="152" t="s">
        <v>162</v>
      </c>
      <c r="G171" s="3" t="s">
        <v>121</v>
      </c>
      <c r="H171" s="24" t="s">
        <v>217</v>
      </c>
      <c r="I171" s="3" t="s">
        <v>123</v>
      </c>
      <c r="J171" s="24" t="s">
        <v>328</v>
      </c>
      <c r="K171" s="24">
        <f>M171+N171+O171+P171</f>
        <v>3</v>
      </c>
      <c r="L171" s="24">
        <v>0</v>
      </c>
      <c r="M171" s="23">
        <v>0</v>
      </c>
      <c r="N171" s="23">
        <v>0</v>
      </c>
      <c r="O171" s="23">
        <v>1</v>
      </c>
      <c r="P171" s="23">
        <v>2</v>
      </c>
      <c r="Q171" s="38"/>
      <c r="R171" s="38"/>
      <c r="S171" s="38"/>
      <c r="T171" s="29" t="s">
        <v>31</v>
      </c>
    </row>
    <row r="172" spans="1:20" customFormat="1" ht="90.75" hidden="1" customHeight="1">
      <c r="A172" s="94"/>
      <c r="B172" s="83"/>
      <c r="C172" s="89"/>
      <c r="D172" s="65"/>
      <c r="E172" s="83"/>
      <c r="F172" s="152"/>
      <c r="G172" s="3" t="s">
        <v>122</v>
      </c>
      <c r="H172" s="24" t="s">
        <v>218</v>
      </c>
      <c r="I172" s="3" t="s">
        <v>124</v>
      </c>
      <c r="J172" s="24" t="s">
        <v>328</v>
      </c>
      <c r="K172" s="24">
        <f>M172+N172+O172+P172</f>
        <v>3</v>
      </c>
      <c r="L172" s="24">
        <v>0</v>
      </c>
      <c r="M172" s="23">
        <v>0</v>
      </c>
      <c r="N172" s="23">
        <v>1</v>
      </c>
      <c r="O172" s="23">
        <v>1</v>
      </c>
      <c r="P172" s="23">
        <v>1</v>
      </c>
      <c r="Q172" s="38">
        <v>1</v>
      </c>
      <c r="R172" s="38">
        <v>1</v>
      </c>
      <c r="S172" s="38">
        <v>0</v>
      </c>
      <c r="T172" s="29" t="s">
        <v>31</v>
      </c>
    </row>
    <row r="173" spans="1:20" customFormat="1" ht="25.5" customHeight="1">
      <c r="A173" s="94" t="s">
        <v>20</v>
      </c>
      <c r="B173" s="83" t="s">
        <v>14</v>
      </c>
      <c r="C173" s="83" t="s">
        <v>368</v>
      </c>
      <c r="D173" s="69" t="s">
        <v>45</v>
      </c>
      <c r="E173" s="60" t="s">
        <v>22</v>
      </c>
      <c r="F173" s="69" t="s">
        <v>392</v>
      </c>
      <c r="G173" s="69" t="s">
        <v>439</v>
      </c>
      <c r="H173" s="58" t="s">
        <v>219</v>
      </c>
      <c r="I173" s="69" t="s">
        <v>440</v>
      </c>
      <c r="J173" s="58" t="s">
        <v>327</v>
      </c>
      <c r="K173" s="73">
        <v>0.95</v>
      </c>
      <c r="L173" s="73">
        <v>0.95</v>
      </c>
      <c r="M173" s="73">
        <v>0.95</v>
      </c>
      <c r="N173" s="73">
        <v>0.95</v>
      </c>
      <c r="O173" s="73">
        <v>0.95</v>
      </c>
      <c r="P173" s="80">
        <v>0.95</v>
      </c>
      <c r="Q173" s="39"/>
      <c r="R173" s="39"/>
      <c r="S173" s="39"/>
      <c r="T173" s="56" t="s">
        <v>70</v>
      </c>
    </row>
    <row r="174" spans="1:20" customFormat="1" ht="15">
      <c r="A174" s="94"/>
      <c r="B174" s="83"/>
      <c r="C174" s="83"/>
      <c r="D174" s="85"/>
      <c r="E174" s="67"/>
      <c r="F174" s="85"/>
      <c r="G174" s="85"/>
      <c r="H174" s="66"/>
      <c r="I174" s="85"/>
      <c r="J174" s="66"/>
      <c r="K174" s="74"/>
      <c r="L174" s="74"/>
      <c r="M174" s="74"/>
      <c r="N174" s="74"/>
      <c r="O174" s="74"/>
      <c r="P174" s="81"/>
      <c r="Q174" s="39"/>
      <c r="R174" s="39"/>
      <c r="S174" s="39"/>
      <c r="T174" s="76"/>
    </row>
    <row r="175" spans="1:20" customFormat="1" ht="15">
      <c r="A175" s="94"/>
      <c r="B175" s="83"/>
      <c r="C175" s="83"/>
      <c r="D175" s="85"/>
      <c r="E175" s="67"/>
      <c r="F175" s="85"/>
      <c r="G175" s="70"/>
      <c r="H175" s="59"/>
      <c r="I175" s="70"/>
      <c r="J175" s="59"/>
      <c r="K175" s="75"/>
      <c r="L175" s="75"/>
      <c r="M175" s="75"/>
      <c r="N175" s="75"/>
      <c r="O175" s="75"/>
      <c r="P175" s="82"/>
      <c r="Q175" s="39"/>
      <c r="R175" s="39"/>
      <c r="S175" s="39"/>
      <c r="T175" s="57"/>
    </row>
    <row r="176" spans="1:20" customFormat="1" ht="15">
      <c r="A176" s="94"/>
      <c r="B176" s="83"/>
      <c r="C176" s="83"/>
      <c r="D176" s="85"/>
      <c r="E176" s="67"/>
      <c r="F176" s="85"/>
      <c r="G176" s="69" t="s">
        <v>133</v>
      </c>
      <c r="H176" s="58" t="s">
        <v>220</v>
      </c>
      <c r="I176" s="69" t="s">
        <v>134</v>
      </c>
      <c r="J176" s="58" t="s">
        <v>327</v>
      </c>
      <c r="K176" s="73">
        <v>1</v>
      </c>
      <c r="L176" s="73">
        <v>0</v>
      </c>
      <c r="M176" s="73">
        <v>1</v>
      </c>
      <c r="N176" s="73">
        <v>1</v>
      </c>
      <c r="O176" s="73">
        <v>1</v>
      </c>
      <c r="P176" s="80">
        <v>1</v>
      </c>
      <c r="Q176" s="39"/>
      <c r="R176" s="39"/>
      <c r="S176" s="39"/>
      <c r="T176" s="56" t="s">
        <v>137</v>
      </c>
    </row>
    <row r="177" spans="1:20" customFormat="1" ht="15">
      <c r="A177" s="94"/>
      <c r="B177" s="83"/>
      <c r="C177" s="83"/>
      <c r="D177" s="85"/>
      <c r="E177" s="67"/>
      <c r="F177" s="85"/>
      <c r="G177" s="85"/>
      <c r="H177" s="66"/>
      <c r="I177" s="85"/>
      <c r="J177" s="66"/>
      <c r="K177" s="74"/>
      <c r="L177" s="74"/>
      <c r="M177" s="74"/>
      <c r="N177" s="74"/>
      <c r="O177" s="74"/>
      <c r="P177" s="81"/>
      <c r="Q177" s="39"/>
      <c r="R177" s="39"/>
      <c r="S177" s="39"/>
      <c r="T177" s="76"/>
    </row>
    <row r="178" spans="1:20" customFormat="1" ht="15">
      <c r="A178" s="94"/>
      <c r="B178" s="83"/>
      <c r="C178" s="83"/>
      <c r="D178" s="85"/>
      <c r="E178" s="67"/>
      <c r="F178" s="85"/>
      <c r="G178" s="70"/>
      <c r="H178" s="59"/>
      <c r="I178" s="70"/>
      <c r="J178" s="59"/>
      <c r="K178" s="75"/>
      <c r="L178" s="75"/>
      <c r="M178" s="75"/>
      <c r="N178" s="75"/>
      <c r="O178" s="75"/>
      <c r="P178" s="82"/>
      <c r="Q178" s="39"/>
      <c r="R178" s="39"/>
      <c r="S178" s="39"/>
      <c r="T178" s="57"/>
    </row>
    <row r="179" spans="1:20" customFormat="1" ht="15">
      <c r="A179" s="94"/>
      <c r="B179" s="83"/>
      <c r="C179" s="83"/>
      <c r="D179" s="85"/>
      <c r="E179" s="67"/>
      <c r="F179" s="85"/>
      <c r="G179" s="69" t="s">
        <v>135</v>
      </c>
      <c r="H179" s="58" t="s">
        <v>221</v>
      </c>
      <c r="I179" s="69" t="s">
        <v>369</v>
      </c>
      <c r="J179" s="58" t="s">
        <v>328</v>
      </c>
      <c r="K179" s="58">
        <v>4</v>
      </c>
      <c r="L179" s="58">
        <v>4</v>
      </c>
      <c r="M179" s="58">
        <v>4</v>
      </c>
      <c r="N179" s="58">
        <v>4</v>
      </c>
      <c r="O179" s="58">
        <v>4</v>
      </c>
      <c r="P179" s="58">
        <v>4</v>
      </c>
      <c r="Q179" s="39"/>
      <c r="R179" s="39"/>
      <c r="S179" s="39"/>
      <c r="T179" s="56" t="s">
        <v>137</v>
      </c>
    </row>
    <row r="180" spans="1:20" customFormat="1" ht="15">
      <c r="A180" s="94"/>
      <c r="B180" s="83"/>
      <c r="C180" s="83"/>
      <c r="D180" s="85"/>
      <c r="E180" s="67"/>
      <c r="F180" s="85"/>
      <c r="G180" s="85"/>
      <c r="H180" s="66"/>
      <c r="I180" s="85"/>
      <c r="J180" s="66"/>
      <c r="K180" s="66"/>
      <c r="L180" s="66"/>
      <c r="M180" s="66"/>
      <c r="N180" s="66"/>
      <c r="O180" s="66"/>
      <c r="P180" s="66"/>
      <c r="Q180" s="39"/>
      <c r="R180" s="39"/>
      <c r="S180" s="39"/>
      <c r="T180" s="76"/>
    </row>
    <row r="181" spans="1:20" customFormat="1" ht="15">
      <c r="A181" s="94"/>
      <c r="B181" s="83"/>
      <c r="C181" s="83"/>
      <c r="D181" s="85"/>
      <c r="E181" s="67"/>
      <c r="F181" s="85"/>
      <c r="G181" s="70"/>
      <c r="H181" s="59"/>
      <c r="I181" s="70"/>
      <c r="J181" s="59"/>
      <c r="K181" s="59"/>
      <c r="L181" s="59"/>
      <c r="M181" s="59"/>
      <c r="N181" s="59"/>
      <c r="O181" s="59"/>
      <c r="P181" s="59"/>
      <c r="Q181" s="39"/>
      <c r="R181" s="39"/>
      <c r="S181" s="39"/>
      <c r="T181" s="57"/>
    </row>
    <row r="182" spans="1:20" customFormat="1" ht="38.25" customHeight="1">
      <c r="A182" s="94"/>
      <c r="B182" s="83"/>
      <c r="C182" s="83"/>
      <c r="D182" s="85"/>
      <c r="E182" s="67"/>
      <c r="F182" s="85"/>
      <c r="G182" s="69" t="s">
        <v>136</v>
      </c>
      <c r="H182" s="58" t="s">
        <v>222</v>
      </c>
      <c r="I182" s="69" t="s">
        <v>338</v>
      </c>
      <c r="J182" s="58" t="s">
        <v>327</v>
      </c>
      <c r="K182" s="73">
        <f>P182</f>
        <v>0.9</v>
      </c>
      <c r="L182" s="73">
        <v>0</v>
      </c>
      <c r="M182" s="73">
        <v>0.9</v>
      </c>
      <c r="N182" s="73">
        <v>0.9</v>
      </c>
      <c r="O182" s="73">
        <v>0.9</v>
      </c>
      <c r="P182" s="80">
        <v>0.9</v>
      </c>
      <c r="Q182" s="39"/>
      <c r="R182" s="39"/>
      <c r="S182" s="39"/>
      <c r="T182" s="56" t="s">
        <v>137</v>
      </c>
    </row>
    <row r="183" spans="1:20" customFormat="1" ht="15">
      <c r="A183" s="94"/>
      <c r="B183" s="83"/>
      <c r="C183" s="83"/>
      <c r="D183" s="85"/>
      <c r="E183" s="67"/>
      <c r="F183" s="85"/>
      <c r="G183" s="85"/>
      <c r="H183" s="66"/>
      <c r="I183" s="85"/>
      <c r="J183" s="66"/>
      <c r="K183" s="74"/>
      <c r="L183" s="74"/>
      <c r="M183" s="74"/>
      <c r="N183" s="74"/>
      <c r="O183" s="74"/>
      <c r="P183" s="81"/>
      <c r="Q183" s="39"/>
      <c r="R183" s="39"/>
      <c r="S183" s="39"/>
      <c r="T183" s="76"/>
    </row>
    <row r="184" spans="1:20" customFormat="1" ht="15">
      <c r="A184" s="94"/>
      <c r="B184" s="83"/>
      <c r="C184" s="83"/>
      <c r="D184" s="85"/>
      <c r="E184" s="67"/>
      <c r="F184" s="85"/>
      <c r="G184" s="70"/>
      <c r="H184" s="59"/>
      <c r="I184" s="70"/>
      <c r="J184" s="59"/>
      <c r="K184" s="75"/>
      <c r="L184" s="75"/>
      <c r="M184" s="75"/>
      <c r="N184" s="75"/>
      <c r="O184" s="75"/>
      <c r="P184" s="82"/>
      <c r="Q184" s="39"/>
      <c r="R184" s="39"/>
      <c r="S184" s="39"/>
      <c r="T184" s="57"/>
    </row>
    <row r="185" spans="1:20" customFormat="1" ht="27.75" customHeight="1">
      <c r="A185" s="94"/>
      <c r="B185" s="83"/>
      <c r="C185" s="83"/>
      <c r="D185" s="85"/>
      <c r="E185" s="67"/>
      <c r="F185" s="85"/>
      <c r="G185" s="69" t="s">
        <v>155</v>
      </c>
      <c r="H185" s="97" t="s">
        <v>223</v>
      </c>
      <c r="I185" s="153" t="s">
        <v>370</v>
      </c>
      <c r="J185" s="97" t="s">
        <v>328</v>
      </c>
      <c r="K185" s="97">
        <v>4</v>
      </c>
      <c r="L185" s="97">
        <v>1</v>
      </c>
      <c r="M185" s="97">
        <v>1</v>
      </c>
      <c r="N185" s="97">
        <v>1</v>
      </c>
      <c r="O185" s="97">
        <v>1</v>
      </c>
      <c r="P185" s="97">
        <v>1</v>
      </c>
      <c r="Q185" s="97">
        <v>1</v>
      </c>
      <c r="R185" s="97">
        <v>1</v>
      </c>
      <c r="S185" s="97">
        <v>1</v>
      </c>
      <c r="T185" s="98" t="s">
        <v>70</v>
      </c>
    </row>
    <row r="186" spans="1:20" customFormat="1" ht="15">
      <c r="A186" s="94"/>
      <c r="B186" s="83"/>
      <c r="C186" s="83"/>
      <c r="D186" s="85"/>
      <c r="E186" s="67"/>
      <c r="F186" s="85"/>
      <c r="G186" s="85"/>
      <c r="H186" s="97"/>
      <c r="I186" s="153"/>
      <c r="J186" s="97"/>
      <c r="K186" s="97"/>
      <c r="L186" s="97"/>
      <c r="M186" s="97"/>
      <c r="N186" s="97"/>
      <c r="O186" s="97"/>
      <c r="P186" s="97"/>
      <c r="Q186" s="97"/>
      <c r="R186" s="97"/>
      <c r="S186" s="97"/>
      <c r="T186" s="98"/>
    </row>
    <row r="187" spans="1:20" customFormat="1" ht="15">
      <c r="A187" s="94"/>
      <c r="B187" s="83"/>
      <c r="C187" s="83"/>
      <c r="D187" s="85"/>
      <c r="E187" s="67"/>
      <c r="F187" s="85"/>
      <c r="G187" s="70"/>
      <c r="H187" s="97"/>
      <c r="I187" s="153"/>
      <c r="J187" s="97"/>
      <c r="K187" s="97"/>
      <c r="L187" s="97"/>
      <c r="M187" s="97"/>
      <c r="N187" s="97"/>
      <c r="O187" s="97"/>
      <c r="P187" s="97"/>
      <c r="Q187" s="97"/>
      <c r="R187" s="97"/>
      <c r="S187" s="97"/>
      <c r="T187" s="98"/>
    </row>
    <row r="188" spans="1:20" customFormat="1" ht="40.5" customHeight="1">
      <c r="A188" s="94"/>
      <c r="B188" s="83"/>
      <c r="C188" s="83"/>
      <c r="D188" s="85"/>
      <c r="E188" s="67"/>
      <c r="F188" s="85"/>
      <c r="G188" s="69" t="s">
        <v>371</v>
      </c>
      <c r="H188" s="58" t="s">
        <v>224</v>
      </c>
      <c r="I188" s="69" t="s">
        <v>339</v>
      </c>
      <c r="J188" s="58" t="s">
        <v>327</v>
      </c>
      <c r="K188" s="80">
        <v>1</v>
      </c>
      <c r="L188" s="80">
        <v>0</v>
      </c>
      <c r="M188" s="80">
        <v>1</v>
      </c>
      <c r="N188" s="80">
        <v>1</v>
      </c>
      <c r="O188" s="80">
        <v>1</v>
      </c>
      <c r="P188" s="80">
        <v>1</v>
      </c>
      <c r="Q188" s="11">
        <v>1</v>
      </c>
      <c r="R188" s="11">
        <v>1</v>
      </c>
      <c r="S188" s="11">
        <v>1</v>
      </c>
      <c r="T188" s="56" t="s">
        <v>321</v>
      </c>
    </row>
    <row r="189" spans="1:20" customFormat="1" ht="15">
      <c r="A189" s="94"/>
      <c r="B189" s="83"/>
      <c r="C189" s="83"/>
      <c r="D189" s="85"/>
      <c r="E189" s="67"/>
      <c r="F189" s="85"/>
      <c r="G189" s="85"/>
      <c r="H189" s="66"/>
      <c r="I189" s="85"/>
      <c r="J189" s="66"/>
      <c r="K189" s="81"/>
      <c r="L189" s="81"/>
      <c r="M189" s="81"/>
      <c r="N189" s="81"/>
      <c r="O189" s="81"/>
      <c r="P189" s="81"/>
      <c r="Q189" s="11"/>
      <c r="R189" s="11"/>
      <c r="S189" s="11"/>
      <c r="T189" s="76"/>
    </row>
    <row r="190" spans="1:20" customFormat="1" ht="15">
      <c r="A190" s="94"/>
      <c r="B190" s="83"/>
      <c r="C190" s="83"/>
      <c r="D190" s="85"/>
      <c r="E190" s="67"/>
      <c r="F190" s="85"/>
      <c r="G190" s="70"/>
      <c r="H190" s="59"/>
      <c r="I190" s="70"/>
      <c r="J190" s="59"/>
      <c r="K190" s="82"/>
      <c r="L190" s="82"/>
      <c r="M190" s="82"/>
      <c r="N190" s="82"/>
      <c r="O190" s="82"/>
      <c r="P190" s="82"/>
      <c r="Q190" s="11"/>
      <c r="R190" s="11"/>
      <c r="S190" s="11"/>
      <c r="T190" s="57"/>
    </row>
    <row r="191" spans="1:20" customFormat="1" ht="31.5" customHeight="1">
      <c r="A191" s="94"/>
      <c r="B191" s="83"/>
      <c r="C191" s="83"/>
      <c r="D191" s="85"/>
      <c r="E191" s="67"/>
      <c r="F191" s="85"/>
      <c r="G191" s="69" t="s">
        <v>355</v>
      </c>
      <c r="H191" s="58" t="s">
        <v>225</v>
      </c>
      <c r="I191" s="69" t="s">
        <v>372</v>
      </c>
      <c r="J191" s="58" t="s">
        <v>328</v>
      </c>
      <c r="K191" s="58">
        <v>2</v>
      </c>
      <c r="L191" s="58">
        <v>0</v>
      </c>
      <c r="M191" s="58">
        <v>0</v>
      </c>
      <c r="N191" s="58">
        <v>0</v>
      </c>
      <c r="O191" s="58">
        <v>1</v>
      </c>
      <c r="P191" s="58">
        <v>1</v>
      </c>
      <c r="Q191" s="39"/>
      <c r="R191" s="39"/>
      <c r="S191" s="39"/>
      <c r="T191" s="56" t="s">
        <v>321</v>
      </c>
    </row>
    <row r="192" spans="1:20" customFormat="1" ht="15">
      <c r="A192" s="94"/>
      <c r="B192" s="83"/>
      <c r="C192" s="83"/>
      <c r="D192" s="85"/>
      <c r="E192" s="67"/>
      <c r="F192" s="85"/>
      <c r="G192" s="70"/>
      <c r="H192" s="59"/>
      <c r="I192" s="70"/>
      <c r="J192" s="59"/>
      <c r="K192" s="59"/>
      <c r="L192" s="59"/>
      <c r="M192" s="59"/>
      <c r="N192" s="59"/>
      <c r="O192" s="59"/>
      <c r="P192" s="59"/>
      <c r="Q192" s="39"/>
      <c r="R192" s="39"/>
      <c r="S192" s="39"/>
      <c r="T192" s="57"/>
    </row>
    <row r="193" spans="1:20" customFormat="1" ht="45.75" customHeight="1">
      <c r="A193" s="94"/>
      <c r="B193" s="83"/>
      <c r="C193" s="83"/>
      <c r="D193" s="85"/>
      <c r="E193" s="67"/>
      <c r="F193" s="85"/>
      <c r="G193" s="69" t="s">
        <v>373</v>
      </c>
      <c r="H193" s="58" t="s">
        <v>226</v>
      </c>
      <c r="I193" s="69" t="s">
        <v>374</v>
      </c>
      <c r="J193" s="58" t="s">
        <v>327</v>
      </c>
      <c r="K193" s="80">
        <v>1</v>
      </c>
      <c r="L193" s="80">
        <v>0</v>
      </c>
      <c r="M193" s="80">
        <v>1</v>
      </c>
      <c r="N193" s="80">
        <v>1</v>
      </c>
      <c r="O193" s="80">
        <v>1</v>
      </c>
      <c r="P193" s="80">
        <v>0.8</v>
      </c>
      <c r="Q193" s="11">
        <v>1</v>
      </c>
      <c r="R193" s="11">
        <v>1</v>
      </c>
      <c r="S193" s="11">
        <v>1</v>
      </c>
      <c r="T193" s="56" t="s">
        <v>321</v>
      </c>
    </row>
    <row r="194" spans="1:20" customFormat="1" ht="15">
      <c r="A194" s="94"/>
      <c r="B194" s="83"/>
      <c r="C194" s="83"/>
      <c r="D194" s="85"/>
      <c r="E194" s="67"/>
      <c r="F194" s="85"/>
      <c r="G194" s="85"/>
      <c r="H194" s="66"/>
      <c r="I194" s="85"/>
      <c r="J194" s="66"/>
      <c r="K194" s="81"/>
      <c r="L194" s="81"/>
      <c r="M194" s="81"/>
      <c r="N194" s="81"/>
      <c r="O194" s="81"/>
      <c r="P194" s="81"/>
      <c r="Q194" s="11"/>
      <c r="R194" s="11"/>
      <c r="S194" s="11"/>
      <c r="T194" s="76"/>
    </row>
    <row r="195" spans="1:20" customFormat="1" ht="25.5" customHeight="1">
      <c r="A195" s="94"/>
      <c r="B195" s="83"/>
      <c r="C195" s="83"/>
      <c r="D195" s="85"/>
      <c r="E195" s="67"/>
      <c r="F195" s="85"/>
      <c r="G195" s="70"/>
      <c r="H195" s="59"/>
      <c r="I195" s="70"/>
      <c r="J195" s="59"/>
      <c r="K195" s="82"/>
      <c r="L195" s="82"/>
      <c r="M195" s="82"/>
      <c r="N195" s="82"/>
      <c r="O195" s="82"/>
      <c r="P195" s="82"/>
      <c r="Q195" s="11"/>
      <c r="R195" s="11"/>
      <c r="S195" s="11"/>
      <c r="T195" s="57"/>
    </row>
    <row r="196" spans="1:20" customFormat="1" ht="46.5" customHeight="1">
      <c r="A196" s="94"/>
      <c r="B196" s="83"/>
      <c r="C196" s="83"/>
      <c r="D196" s="85"/>
      <c r="E196" s="67"/>
      <c r="F196" s="85"/>
      <c r="G196" s="69" t="s">
        <v>361</v>
      </c>
      <c r="H196" s="58" t="s">
        <v>227</v>
      </c>
      <c r="I196" s="69" t="s">
        <v>375</v>
      </c>
      <c r="J196" s="58" t="s">
        <v>359</v>
      </c>
      <c r="K196" s="58" t="s">
        <v>360</v>
      </c>
      <c r="L196" s="80">
        <v>1</v>
      </c>
      <c r="M196" s="58">
        <v>0</v>
      </c>
      <c r="N196" s="58">
        <v>0</v>
      </c>
      <c r="O196" s="80">
        <v>1</v>
      </c>
      <c r="P196" s="80">
        <v>1</v>
      </c>
      <c r="Q196" s="39"/>
      <c r="R196" s="39"/>
      <c r="S196" s="39"/>
      <c r="T196" s="77" t="s">
        <v>321</v>
      </c>
    </row>
    <row r="197" spans="1:20" customFormat="1" ht="7.5" customHeight="1">
      <c r="A197" s="94"/>
      <c r="B197" s="83"/>
      <c r="C197" s="83"/>
      <c r="D197" s="85"/>
      <c r="E197" s="67"/>
      <c r="F197" s="85"/>
      <c r="G197" s="70"/>
      <c r="H197" s="59"/>
      <c r="I197" s="70"/>
      <c r="J197" s="59"/>
      <c r="K197" s="59"/>
      <c r="L197" s="82"/>
      <c r="M197" s="59"/>
      <c r="N197" s="59"/>
      <c r="O197" s="82"/>
      <c r="P197" s="82"/>
      <c r="Q197" s="39"/>
      <c r="R197" s="39"/>
      <c r="S197" s="39"/>
      <c r="T197" s="79"/>
    </row>
    <row r="198" spans="1:20" customFormat="1" ht="38.25" customHeight="1">
      <c r="A198" s="94"/>
      <c r="B198" s="83"/>
      <c r="C198" s="83"/>
      <c r="D198" s="85"/>
      <c r="E198" s="67"/>
      <c r="F198" s="85"/>
      <c r="G198" s="69" t="s">
        <v>376</v>
      </c>
      <c r="H198" s="58" t="s">
        <v>228</v>
      </c>
      <c r="I198" s="69" t="s">
        <v>340</v>
      </c>
      <c r="J198" s="58" t="s">
        <v>327</v>
      </c>
      <c r="K198" s="80">
        <v>1</v>
      </c>
      <c r="L198" s="80">
        <v>0</v>
      </c>
      <c r="M198" s="80">
        <v>1</v>
      </c>
      <c r="N198" s="80">
        <v>1</v>
      </c>
      <c r="O198" s="80">
        <v>1</v>
      </c>
      <c r="P198" s="80">
        <v>1</v>
      </c>
      <c r="Q198" s="11">
        <v>1</v>
      </c>
      <c r="R198" s="11">
        <v>1</v>
      </c>
      <c r="S198" s="11">
        <v>1</v>
      </c>
      <c r="T198" s="56" t="s">
        <v>321</v>
      </c>
    </row>
    <row r="199" spans="1:20" customFormat="1" ht="15">
      <c r="A199" s="94"/>
      <c r="B199" s="83"/>
      <c r="C199" s="83"/>
      <c r="D199" s="85"/>
      <c r="E199" s="67"/>
      <c r="F199" s="85"/>
      <c r="G199" s="85"/>
      <c r="H199" s="66"/>
      <c r="I199" s="85"/>
      <c r="J199" s="66"/>
      <c r="K199" s="81"/>
      <c r="L199" s="81"/>
      <c r="M199" s="81"/>
      <c r="N199" s="81"/>
      <c r="O199" s="81"/>
      <c r="P199" s="81"/>
      <c r="Q199" s="11"/>
      <c r="R199" s="11"/>
      <c r="S199" s="11"/>
      <c r="T199" s="76"/>
    </row>
    <row r="200" spans="1:20" customFormat="1" ht="15">
      <c r="A200" s="94"/>
      <c r="B200" s="83"/>
      <c r="C200" s="83"/>
      <c r="D200" s="85"/>
      <c r="E200" s="67"/>
      <c r="F200" s="85"/>
      <c r="G200" s="85"/>
      <c r="H200" s="66"/>
      <c r="I200" s="85"/>
      <c r="J200" s="66"/>
      <c r="K200" s="81"/>
      <c r="L200" s="81"/>
      <c r="M200" s="81"/>
      <c r="N200" s="81"/>
      <c r="O200" s="81"/>
      <c r="P200" s="81"/>
      <c r="Q200" s="11"/>
      <c r="R200" s="11"/>
      <c r="S200" s="11"/>
      <c r="T200" s="76"/>
    </row>
    <row r="201" spans="1:20" customFormat="1" ht="15">
      <c r="A201" s="94"/>
      <c r="B201" s="83"/>
      <c r="C201" s="83"/>
      <c r="D201" s="85"/>
      <c r="E201" s="67"/>
      <c r="F201" s="85"/>
      <c r="G201" s="85"/>
      <c r="H201" s="66"/>
      <c r="I201" s="85"/>
      <c r="J201" s="66"/>
      <c r="K201" s="81"/>
      <c r="L201" s="81"/>
      <c r="M201" s="81"/>
      <c r="N201" s="81"/>
      <c r="O201" s="81"/>
      <c r="P201" s="81"/>
      <c r="Q201" s="11"/>
      <c r="R201" s="11"/>
      <c r="S201" s="11"/>
      <c r="T201" s="76"/>
    </row>
    <row r="202" spans="1:20" customFormat="1" ht="15">
      <c r="A202" s="94"/>
      <c r="B202" s="83"/>
      <c r="C202" s="83"/>
      <c r="D202" s="85"/>
      <c r="E202" s="67"/>
      <c r="F202" s="85"/>
      <c r="G202" s="85"/>
      <c r="H202" s="66"/>
      <c r="I202" s="85"/>
      <c r="J202" s="66"/>
      <c r="K202" s="81"/>
      <c r="L202" s="81"/>
      <c r="M202" s="81"/>
      <c r="N202" s="81"/>
      <c r="O202" s="81"/>
      <c r="P202" s="81"/>
      <c r="Q202" s="11"/>
      <c r="R202" s="11"/>
      <c r="S202" s="11"/>
      <c r="T202" s="76"/>
    </row>
    <row r="203" spans="1:20" customFormat="1" ht="15">
      <c r="A203" s="94"/>
      <c r="B203" s="83"/>
      <c r="C203" s="83"/>
      <c r="D203" s="85"/>
      <c r="E203" s="67"/>
      <c r="F203" s="85"/>
      <c r="G203" s="85"/>
      <c r="H203" s="66"/>
      <c r="I203" s="85"/>
      <c r="J203" s="66"/>
      <c r="K203" s="81"/>
      <c r="L203" s="81"/>
      <c r="M203" s="81"/>
      <c r="N203" s="81"/>
      <c r="O203" s="81"/>
      <c r="P203" s="81"/>
      <c r="Q203" s="11"/>
      <c r="R203" s="11"/>
      <c r="S203" s="11"/>
      <c r="T203" s="76"/>
    </row>
    <row r="204" spans="1:20" customFormat="1" ht="15">
      <c r="A204" s="94"/>
      <c r="B204" s="83"/>
      <c r="C204" s="83"/>
      <c r="D204" s="85"/>
      <c r="E204" s="67"/>
      <c r="F204" s="85"/>
      <c r="G204" s="70"/>
      <c r="H204" s="59"/>
      <c r="I204" s="70"/>
      <c r="J204" s="59"/>
      <c r="K204" s="82"/>
      <c r="L204" s="82"/>
      <c r="M204" s="82"/>
      <c r="N204" s="82"/>
      <c r="O204" s="82"/>
      <c r="P204" s="82"/>
      <c r="Q204" s="11"/>
      <c r="R204" s="11"/>
      <c r="S204" s="11"/>
      <c r="T204" s="57"/>
    </row>
    <row r="205" spans="1:20" customFormat="1" ht="38.25" customHeight="1">
      <c r="A205" s="94"/>
      <c r="B205" s="83"/>
      <c r="C205" s="83"/>
      <c r="D205" s="85"/>
      <c r="E205" s="67"/>
      <c r="F205" s="85"/>
      <c r="G205" s="64" t="s">
        <v>377</v>
      </c>
      <c r="H205" s="58" t="s">
        <v>229</v>
      </c>
      <c r="I205" s="64" t="s">
        <v>346</v>
      </c>
      <c r="J205" s="58" t="s">
        <v>328</v>
      </c>
      <c r="K205" s="58">
        <v>3</v>
      </c>
      <c r="L205" s="58">
        <v>0</v>
      </c>
      <c r="M205" s="58">
        <v>0</v>
      </c>
      <c r="N205" s="58">
        <v>0</v>
      </c>
      <c r="O205" s="58">
        <v>0</v>
      </c>
      <c r="P205" s="58">
        <v>3</v>
      </c>
      <c r="Q205" s="39"/>
      <c r="R205" s="39"/>
      <c r="S205" s="39"/>
      <c r="T205" s="56" t="s">
        <v>70</v>
      </c>
    </row>
    <row r="206" spans="1:20" customFormat="1" ht="15">
      <c r="A206" s="94"/>
      <c r="B206" s="83"/>
      <c r="C206" s="83"/>
      <c r="D206" s="85"/>
      <c r="E206" s="67"/>
      <c r="F206" s="85"/>
      <c r="G206" s="68"/>
      <c r="H206" s="66"/>
      <c r="I206" s="68"/>
      <c r="J206" s="66"/>
      <c r="K206" s="66"/>
      <c r="L206" s="66"/>
      <c r="M206" s="66"/>
      <c r="N206" s="66"/>
      <c r="O206" s="66"/>
      <c r="P206" s="66"/>
      <c r="Q206" s="39"/>
      <c r="R206" s="39"/>
      <c r="S206" s="39"/>
      <c r="T206" s="76"/>
    </row>
    <row r="207" spans="1:20" customFormat="1" ht="15">
      <c r="A207" s="94"/>
      <c r="B207" s="83"/>
      <c r="C207" s="83"/>
      <c r="D207" s="85"/>
      <c r="E207" s="67"/>
      <c r="F207" s="70"/>
      <c r="G207" s="65"/>
      <c r="H207" s="59"/>
      <c r="I207" s="65"/>
      <c r="J207" s="59"/>
      <c r="K207" s="59"/>
      <c r="L207" s="59"/>
      <c r="M207" s="59"/>
      <c r="N207" s="59"/>
      <c r="O207" s="59"/>
      <c r="P207" s="59"/>
      <c r="Q207" s="39"/>
      <c r="R207" s="39"/>
      <c r="S207" s="39"/>
      <c r="T207" s="57"/>
    </row>
    <row r="208" spans="1:20" customFormat="1" ht="52.5" customHeight="1">
      <c r="A208" s="94"/>
      <c r="B208" s="83"/>
      <c r="C208" s="83"/>
      <c r="D208" s="85"/>
      <c r="E208" s="67"/>
      <c r="F208" s="58" t="s">
        <v>163</v>
      </c>
      <c r="G208" s="64" t="s">
        <v>436</v>
      </c>
      <c r="H208" s="58" t="s">
        <v>405</v>
      </c>
      <c r="I208" s="64" t="s">
        <v>406</v>
      </c>
      <c r="J208" s="58" t="s">
        <v>328</v>
      </c>
      <c r="K208" s="58">
        <v>70</v>
      </c>
      <c r="L208" s="58">
        <v>0</v>
      </c>
      <c r="M208" s="58">
        <v>0</v>
      </c>
      <c r="N208" s="58">
        <v>0</v>
      </c>
      <c r="O208" s="58">
        <v>0</v>
      </c>
      <c r="P208" s="58">
        <v>70</v>
      </c>
      <c r="Q208" s="39"/>
      <c r="R208" s="39"/>
      <c r="S208" s="39"/>
      <c r="T208" s="56" t="s">
        <v>321</v>
      </c>
    </row>
    <row r="209" spans="1:20" customFormat="1" ht="52.5" customHeight="1">
      <c r="A209" s="94"/>
      <c r="B209" s="83"/>
      <c r="C209" s="83"/>
      <c r="D209" s="85"/>
      <c r="E209" s="67"/>
      <c r="F209" s="66"/>
      <c r="G209" s="68"/>
      <c r="H209" s="66"/>
      <c r="I209" s="68"/>
      <c r="J209" s="66"/>
      <c r="K209" s="66"/>
      <c r="L209" s="66"/>
      <c r="M209" s="66"/>
      <c r="N209" s="66"/>
      <c r="O209" s="66"/>
      <c r="P209" s="66"/>
      <c r="Q209" s="39"/>
      <c r="R209" s="39"/>
      <c r="S209" s="39"/>
      <c r="T209" s="76"/>
    </row>
    <row r="210" spans="1:20" customFormat="1" ht="52.5" customHeight="1">
      <c r="A210" s="94"/>
      <c r="B210" s="83"/>
      <c r="C210" s="83"/>
      <c r="D210" s="85"/>
      <c r="E210" s="67"/>
      <c r="F210" s="66"/>
      <c r="G210" s="68"/>
      <c r="H210" s="66"/>
      <c r="I210" s="68"/>
      <c r="J210" s="66"/>
      <c r="K210" s="66"/>
      <c r="L210" s="66"/>
      <c r="M210" s="66"/>
      <c r="N210" s="66"/>
      <c r="O210" s="66"/>
      <c r="P210" s="66"/>
      <c r="Q210" s="39"/>
      <c r="R210" s="39"/>
      <c r="S210" s="39"/>
      <c r="T210" s="76"/>
    </row>
    <row r="211" spans="1:20" customFormat="1" ht="52.5" customHeight="1">
      <c r="A211" s="94"/>
      <c r="B211" s="83"/>
      <c r="C211" s="83"/>
      <c r="D211" s="85"/>
      <c r="E211" s="61"/>
      <c r="F211" s="59"/>
      <c r="G211" s="65"/>
      <c r="H211" s="59"/>
      <c r="I211" s="65"/>
      <c r="J211" s="59"/>
      <c r="K211" s="59"/>
      <c r="L211" s="59"/>
      <c r="M211" s="59"/>
      <c r="N211" s="59"/>
      <c r="O211" s="59"/>
      <c r="P211" s="59"/>
      <c r="Q211" s="39"/>
      <c r="R211" s="39"/>
      <c r="S211" s="39"/>
      <c r="T211" s="57"/>
    </row>
    <row r="212" spans="1:20" customFormat="1" ht="96" hidden="1" customHeight="1">
      <c r="A212" s="94"/>
      <c r="B212" s="83"/>
      <c r="C212" s="83"/>
      <c r="D212" s="85"/>
      <c r="E212" s="38" t="s">
        <v>31</v>
      </c>
      <c r="F212" s="43" t="s">
        <v>163</v>
      </c>
      <c r="G212" s="9" t="s">
        <v>425</v>
      </c>
      <c r="H212" s="23" t="s">
        <v>230</v>
      </c>
      <c r="I212" s="42" t="s">
        <v>96</v>
      </c>
      <c r="J212" s="23" t="s">
        <v>327</v>
      </c>
      <c r="K212" s="26">
        <f>P212</f>
        <v>0.93</v>
      </c>
      <c r="L212" s="26">
        <v>0.9</v>
      </c>
      <c r="M212" s="27">
        <v>0.9</v>
      </c>
      <c r="N212" s="27">
        <v>0.9</v>
      </c>
      <c r="O212" s="27">
        <v>0.92</v>
      </c>
      <c r="P212" s="27">
        <v>0.93</v>
      </c>
      <c r="Q212" s="19">
        <v>0.94</v>
      </c>
      <c r="R212" s="19">
        <v>0.95</v>
      </c>
      <c r="S212" s="39"/>
      <c r="T212" s="29" t="s">
        <v>31</v>
      </c>
    </row>
    <row r="213" spans="1:20" customFormat="1" ht="50.25" hidden="1" customHeight="1">
      <c r="A213" s="94"/>
      <c r="B213" s="83"/>
      <c r="C213" s="83"/>
      <c r="D213" s="70"/>
      <c r="E213" s="38" t="s">
        <v>28</v>
      </c>
      <c r="F213" s="43" t="s">
        <v>64</v>
      </c>
      <c r="G213" s="43" t="s">
        <v>65</v>
      </c>
      <c r="H213" s="39" t="s">
        <v>231</v>
      </c>
      <c r="I213" s="43" t="s">
        <v>66</v>
      </c>
      <c r="J213" s="39" t="s">
        <v>328</v>
      </c>
      <c r="K213" s="39" t="s">
        <v>152</v>
      </c>
      <c r="L213" s="39" t="s">
        <v>152</v>
      </c>
      <c r="M213" s="39" t="s">
        <v>152</v>
      </c>
      <c r="N213" s="39" t="s">
        <v>152</v>
      </c>
      <c r="O213" s="39" t="s">
        <v>152</v>
      </c>
      <c r="P213" s="39" t="s">
        <v>152</v>
      </c>
      <c r="Q213" s="39" t="s">
        <v>152</v>
      </c>
      <c r="R213" s="38"/>
      <c r="S213" s="38"/>
      <c r="T213" s="29" t="s">
        <v>28</v>
      </c>
    </row>
    <row r="214" spans="1:20" customFormat="1" ht="38.25" customHeight="1">
      <c r="A214" s="150" t="s">
        <v>20</v>
      </c>
      <c r="B214" s="60" t="s">
        <v>15</v>
      </c>
      <c r="C214" s="60" t="s">
        <v>368</v>
      </c>
      <c r="D214" s="64" t="s">
        <v>46</v>
      </c>
      <c r="E214" s="60" t="s">
        <v>22</v>
      </c>
      <c r="F214" s="69" t="s">
        <v>104</v>
      </c>
      <c r="G214" s="69" t="s">
        <v>250</v>
      </c>
      <c r="H214" s="58" t="s">
        <v>232</v>
      </c>
      <c r="I214" s="69" t="s">
        <v>108</v>
      </c>
      <c r="J214" s="58" t="s">
        <v>328</v>
      </c>
      <c r="K214" s="58">
        <f>M214+N214+O214+P214</f>
        <v>1800</v>
      </c>
      <c r="L214" s="58">
        <v>400</v>
      </c>
      <c r="M214" s="58">
        <v>400</v>
      </c>
      <c r="N214" s="58">
        <v>400</v>
      </c>
      <c r="O214" s="58">
        <v>400</v>
      </c>
      <c r="P214" s="58">
        <v>600</v>
      </c>
      <c r="Q214" s="39">
        <v>400</v>
      </c>
      <c r="R214" s="39">
        <v>400</v>
      </c>
      <c r="S214" s="39">
        <v>400</v>
      </c>
      <c r="T214" s="77" t="s">
        <v>388</v>
      </c>
    </row>
    <row r="215" spans="1:20" customFormat="1" ht="15">
      <c r="A215" s="151"/>
      <c r="B215" s="67"/>
      <c r="C215" s="67"/>
      <c r="D215" s="68"/>
      <c r="E215" s="67"/>
      <c r="F215" s="85"/>
      <c r="G215" s="70"/>
      <c r="H215" s="59"/>
      <c r="I215" s="70"/>
      <c r="J215" s="59"/>
      <c r="K215" s="59"/>
      <c r="L215" s="59"/>
      <c r="M215" s="59"/>
      <c r="N215" s="59"/>
      <c r="O215" s="59"/>
      <c r="P215" s="59"/>
      <c r="Q215" s="39"/>
      <c r="R215" s="39"/>
      <c r="S215" s="39"/>
      <c r="T215" s="79"/>
    </row>
    <row r="216" spans="1:20" customFormat="1" ht="15">
      <c r="A216" s="151"/>
      <c r="B216" s="67"/>
      <c r="C216" s="67"/>
      <c r="D216" s="68"/>
      <c r="E216" s="67"/>
      <c r="F216" s="85"/>
      <c r="G216" s="69" t="s">
        <v>251</v>
      </c>
      <c r="H216" s="58" t="s">
        <v>233</v>
      </c>
      <c r="I216" s="69" t="s">
        <v>252</v>
      </c>
      <c r="J216" s="58" t="s">
        <v>328</v>
      </c>
      <c r="K216" s="58">
        <f>M216+N216+O216+P216</f>
        <v>7781</v>
      </c>
      <c r="L216" s="58">
        <v>2123</v>
      </c>
      <c r="M216" s="58">
        <v>2123</v>
      </c>
      <c r="N216" s="58">
        <v>1834</v>
      </c>
      <c r="O216" s="58">
        <v>1824</v>
      </c>
      <c r="P216" s="58">
        <v>2000</v>
      </c>
      <c r="Q216" s="39">
        <v>1834</v>
      </c>
      <c r="R216" s="39">
        <v>1834</v>
      </c>
      <c r="S216" s="39">
        <v>1834</v>
      </c>
      <c r="T216" s="77" t="s">
        <v>388</v>
      </c>
    </row>
    <row r="217" spans="1:20" customFormat="1" ht="15">
      <c r="A217" s="151"/>
      <c r="B217" s="67"/>
      <c r="C217" s="67"/>
      <c r="D217" s="68"/>
      <c r="E217" s="67"/>
      <c r="F217" s="85"/>
      <c r="G217" s="85"/>
      <c r="H217" s="66"/>
      <c r="I217" s="85"/>
      <c r="J217" s="66"/>
      <c r="K217" s="66"/>
      <c r="L217" s="66"/>
      <c r="M217" s="66"/>
      <c r="N217" s="66"/>
      <c r="O217" s="66"/>
      <c r="P217" s="66"/>
      <c r="Q217" s="39"/>
      <c r="R217" s="39"/>
      <c r="S217" s="39"/>
      <c r="T217" s="78"/>
    </row>
    <row r="218" spans="1:20" customFormat="1" ht="15">
      <c r="A218" s="151"/>
      <c r="B218" s="67"/>
      <c r="C218" s="67"/>
      <c r="D218" s="68"/>
      <c r="E218" s="67"/>
      <c r="F218" s="85"/>
      <c r="G218" s="85"/>
      <c r="H218" s="66"/>
      <c r="I218" s="85"/>
      <c r="J218" s="66"/>
      <c r="K218" s="66"/>
      <c r="L218" s="66"/>
      <c r="M218" s="66"/>
      <c r="N218" s="66"/>
      <c r="O218" s="66"/>
      <c r="P218" s="66"/>
      <c r="Q218" s="39"/>
      <c r="R218" s="39"/>
      <c r="S218" s="39"/>
      <c r="T218" s="78"/>
    </row>
    <row r="219" spans="1:20" customFormat="1" ht="15">
      <c r="A219" s="151"/>
      <c r="B219" s="67"/>
      <c r="C219" s="67"/>
      <c r="D219" s="68"/>
      <c r="E219" s="67"/>
      <c r="F219" s="85"/>
      <c r="G219" s="85"/>
      <c r="H219" s="66"/>
      <c r="I219" s="85"/>
      <c r="J219" s="66"/>
      <c r="K219" s="66"/>
      <c r="L219" s="66"/>
      <c r="M219" s="66"/>
      <c r="N219" s="66"/>
      <c r="O219" s="66"/>
      <c r="P219" s="66"/>
      <c r="Q219" s="39"/>
      <c r="R219" s="39"/>
      <c r="S219" s="39"/>
      <c r="T219" s="78"/>
    </row>
    <row r="220" spans="1:20" customFormat="1" ht="15">
      <c r="A220" s="151"/>
      <c r="B220" s="67"/>
      <c r="C220" s="67"/>
      <c r="D220" s="68"/>
      <c r="E220" s="67"/>
      <c r="F220" s="85"/>
      <c r="G220" s="85"/>
      <c r="H220" s="66"/>
      <c r="I220" s="85"/>
      <c r="J220" s="66"/>
      <c r="K220" s="66"/>
      <c r="L220" s="66"/>
      <c r="M220" s="66"/>
      <c r="N220" s="66"/>
      <c r="O220" s="66"/>
      <c r="P220" s="66"/>
      <c r="Q220" s="39"/>
      <c r="R220" s="39"/>
      <c r="S220" s="39"/>
      <c r="T220" s="78"/>
    </row>
    <row r="221" spans="1:20" customFormat="1" ht="15">
      <c r="A221" s="151"/>
      <c r="B221" s="67"/>
      <c r="C221" s="67"/>
      <c r="D221" s="68"/>
      <c r="E221" s="67"/>
      <c r="F221" s="85"/>
      <c r="G221" s="70"/>
      <c r="H221" s="59"/>
      <c r="I221" s="70"/>
      <c r="J221" s="59"/>
      <c r="K221" s="59"/>
      <c r="L221" s="59"/>
      <c r="M221" s="59"/>
      <c r="N221" s="59"/>
      <c r="O221" s="59"/>
      <c r="P221" s="59"/>
      <c r="Q221" s="39"/>
      <c r="R221" s="39"/>
      <c r="S221" s="39"/>
      <c r="T221" s="79"/>
    </row>
    <row r="222" spans="1:20" customFormat="1" ht="15">
      <c r="A222" s="151"/>
      <c r="B222" s="67"/>
      <c r="C222" s="67"/>
      <c r="D222" s="68"/>
      <c r="E222" s="67"/>
      <c r="F222" s="85"/>
      <c r="G222" s="64" t="s">
        <v>112</v>
      </c>
      <c r="H222" s="58" t="s">
        <v>234</v>
      </c>
      <c r="I222" s="64" t="s">
        <v>389</v>
      </c>
      <c r="J222" s="60" t="s">
        <v>327</v>
      </c>
      <c r="K222" s="86">
        <v>1</v>
      </c>
      <c r="L222" s="86">
        <v>1</v>
      </c>
      <c r="M222" s="86">
        <v>1</v>
      </c>
      <c r="N222" s="86">
        <v>1</v>
      </c>
      <c r="O222" s="86">
        <v>1</v>
      </c>
      <c r="P222" s="71">
        <v>1</v>
      </c>
      <c r="Q222" s="38"/>
      <c r="R222" s="38"/>
      <c r="S222" s="38"/>
      <c r="T222" s="56" t="s">
        <v>296</v>
      </c>
    </row>
    <row r="223" spans="1:20" customFormat="1" ht="38.25" customHeight="1">
      <c r="A223" s="151"/>
      <c r="B223" s="67"/>
      <c r="C223" s="67"/>
      <c r="D223" s="68"/>
      <c r="E223" s="67"/>
      <c r="F223" s="85"/>
      <c r="G223" s="68"/>
      <c r="H223" s="66"/>
      <c r="I223" s="68"/>
      <c r="J223" s="67"/>
      <c r="K223" s="87"/>
      <c r="L223" s="87"/>
      <c r="M223" s="87"/>
      <c r="N223" s="87"/>
      <c r="O223" s="87"/>
      <c r="P223" s="90"/>
      <c r="Q223" s="38"/>
      <c r="R223" s="38"/>
      <c r="S223" s="38"/>
      <c r="T223" s="76"/>
    </row>
    <row r="224" spans="1:20" customFormat="1" ht="15">
      <c r="A224" s="145"/>
      <c r="B224" s="61"/>
      <c r="C224" s="61"/>
      <c r="D224" s="65"/>
      <c r="E224" s="61"/>
      <c r="F224" s="70"/>
      <c r="G224" s="65"/>
      <c r="H224" s="59"/>
      <c r="I224" s="65"/>
      <c r="J224" s="61"/>
      <c r="K224" s="88"/>
      <c r="L224" s="88"/>
      <c r="M224" s="88"/>
      <c r="N224" s="88"/>
      <c r="O224" s="88"/>
      <c r="P224" s="72"/>
      <c r="Q224" s="38"/>
      <c r="R224" s="38"/>
      <c r="S224" s="38"/>
      <c r="T224" s="57"/>
    </row>
    <row r="225" spans="1:20" customFormat="1" ht="38.25" customHeight="1">
      <c r="A225" s="94" t="s">
        <v>20</v>
      </c>
      <c r="B225" s="83" t="s">
        <v>41</v>
      </c>
      <c r="C225" s="89" t="s">
        <v>390</v>
      </c>
      <c r="D225" s="64" t="s">
        <v>101</v>
      </c>
      <c r="E225" s="60" t="s">
        <v>22</v>
      </c>
      <c r="F225" s="64" t="s">
        <v>71</v>
      </c>
      <c r="G225" s="64" t="s">
        <v>99</v>
      </c>
      <c r="H225" s="60" t="s">
        <v>235</v>
      </c>
      <c r="I225" s="64" t="s">
        <v>100</v>
      </c>
      <c r="J225" s="60" t="s">
        <v>328</v>
      </c>
      <c r="K225" s="60">
        <v>3</v>
      </c>
      <c r="L225" s="60">
        <v>0</v>
      </c>
      <c r="M225" s="60">
        <v>0</v>
      </c>
      <c r="N225" s="60">
        <v>0</v>
      </c>
      <c r="O225" s="60">
        <v>1</v>
      </c>
      <c r="P225" s="58">
        <v>1</v>
      </c>
      <c r="Q225" s="83"/>
      <c r="R225" s="83"/>
      <c r="S225" s="83"/>
      <c r="T225" s="56" t="s">
        <v>70</v>
      </c>
    </row>
    <row r="226" spans="1:20" customFormat="1" ht="15">
      <c r="A226" s="94"/>
      <c r="B226" s="83"/>
      <c r="C226" s="89"/>
      <c r="D226" s="68"/>
      <c r="E226" s="67"/>
      <c r="F226" s="68"/>
      <c r="G226" s="68"/>
      <c r="H226" s="67"/>
      <c r="I226" s="68"/>
      <c r="J226" s="67"/>
      <c r="K226" s="67"/>
      <c r="L226" s="67"/>
      <c r="M226" s="67"/>
      <c r="N226" s="67"/>
      <c r="O226" s="67"/>
      <c r="P226" s="66"/>
      <c r="Q226" s="83"/>
      <c r="R226" s="83"/>
      <c r="S226" s="83"/>
      <c r="T226" s="76"/>
    </row>
    <row r="227" spans="1:20" customFormat="1" ht="15">
      <c r="A227" s="94"/>
      <c r="B227" s="83"/>
      <c r="C227" s="89"/>
      <c r="D227" s="68"/>
      <c r="E227" s="67"/>
      <c r="F227" s="68"/>
      <c r="G227" s="68"/>
      <c r="H227" s="67"/>
      <c r="I227" s="68"/>
      <c r="J227" s="67"/>
      <c r="K227" s="67"/>
      <c r="L227" s="67"/>
      <c r="M227" s="67"/>
      <c r="N227" s="67"/>
      <c r="O227" s="67"/>
      <c r="P227" s="66"/>
      <c r="Q227" s="83"/>
      <c r="R227" s="83"/>
      <c r="S227" s="83"/>
      <c r="T227" s="76"/>
    </row>
    <row r="228" spans="1:20" customFormat="1" ht="15">
      <c r="A228" s="94"/>
      <c r="B228" s="83"/>
      <c r="C228" s="89"/>
      <c r="D228" s="68"/>
      <c r="E228" s="67"/>
      <c r="F228" s="68"/>
      <c r="G228" s="68"/>
      <c r="H228" s="67"/>
      <c r="I228" s="68"/>
      <c r="J228" s="67"/>
      <c r="K228" s="67"/>
      <c r="L228" s="67"/>
      <c r="M228" s="67"/>
      <c r="N228" s="67"/>
      <c r="O228" s="67"/>
      <c r="P228" s="66"/>
      <c r="Q228" s="83"/>
      <c r="R228" s="83"/>
      <c r="S228" s="83"/>
      <c r="T228" s="76"/>
    </row>
    <row r="229" spans="1:20" customFormat="1" ht="38.25" customHeight="1">
      <c r="A229" s="94"/>
      <c r="B229" s="83"/>
      <c r="C229" s="89"/>
      <c r="D229" s="68"/>
      <c r="E229" s="67"/>
      <c r="F229" s="68"/>
      <c r="G229" s="68"/>
      <c r="H229" s="67"/>
      <c r="I229" s="68"/>
      <c r="J229" s="67"/>
      <c r="K229" s="67"/>
      <c r="L229" s="67"/>
      <c r="M229" s="67"/>
      <c r="N229" s="67"/>
      <c r="O229" s="67"/>
      <c r="P229" s="66"/>
      <c r="Q229" s="83"/>
      <c r="R229" s="83"/>
      <c r="S229" s="83"/>
      <c r="T229" s="76"/>
    </row>
    <row r="230" spans="1:20" customFormat="1" ht="15">
      <c r="A230" s="94"/>
      <c r="B230" s="83"/>
      <c r="C230" s="89"/>
      <c r="D230" s="68"/>
      <c r="E230" s="67"/>
      <c r="F230" s="68"/>
      <c r="G230" s="68"/>
      <c r="H230" s="67"/>
      <c r="I230" s="68"/>
      <c r="J230" s="67"/>
      <c r="K230" s="67"/>
      <c r="L230" s="67"/>
      <c r="M230" s="67"/>
      <c r="N230" s="67"/>
      <c r="O230" s="67"/>
      <c r="P230" s="66"/>
      <c r="Q230" s="38"/>
      <c r="R230" s="38"/>
      <c r="S230" s="38"/>
      <c r="T230" s="76"/>
    </row>
    <row r="231" spans="1:20" customFormat="1" ht="51" customHeight="1">
      <c r="A231" s="94"/>
      <c r="B231" s="83"/>
      <c r="C231" s="89"/>
      <c r="D231" s="68"/>
      <c r="E231" s="67"/>
      <c r="F231" s="68"/>
      <c r="G231" s="68"/>
      <c r="H231" s="67"/>
      <c r="I231" s="68"/>
      <c r="J231" s="67"/>
      <c r="K231" s="67"/>
      <c r="L231" s="67"/>
      <c r="M231" s="67"/>
      <c r="N231" s="67"/>
      <c r="O231" s="67"/>
      <c r="P231" s="66"/>
      <c r="Q231" s="38"/>
      <c r="R231" s="38"/>
      <c r="S231" s="38"/>
      <c r="T231" s="76"/>
    </row>
    <row r="232" spans="1:20" customFormat="1" ht="33" customHeight="1">
      <c r="A232" s="94"/>
      <c r="B232" s="83"/>
      <c r="C232" s="89"/>
      <c r="D232" s="68"/>
      <c r="E232" s="67"/>
      <c r="F232" s="65"/>
      <c r="G232" s="65"/>
      <c r="H232" s="61"/>
      <c r="I232" s="65"/>
      <c r="J232" s="61"/>
      <c r="K232" s="61"/>
      <c r="L232" s="61"/>
      <c r="M232" s="61"/>
      <c r="N232" s="61"/>
      <c r="O232" s="61"/>
      <c r="P232" s="59"/>
      <c r="Q232" s="38"/>
      <c r="R232" s="38"/>
      <c r="S232" s="38"/>
      <c r="T232" s="57"/>
    </row>
    <row r="233" spans="1:20" customFormat="1" ht="15">
      <c r="A233" s="94"/>
      <c r="B233" s="83"/>
      <c r="C233" s="89"/>
      <c r="D233" s="68"/>
      <c r="E233" s="67"/>
      <c r="F233" s="60" t="s">
        <v>348</v>
      </c>
      <c r="G233" s="64" t="s">
        <v>277</v>
      </c>
      <c r="H233" s="58" t="s">
        <v>307</v>
      </c>
      <c r="I233" s="64" t="s">
        <v>278</v>
      </c>
      <c r="J233" s="60" t="s">
        <v>327</v>
      </c>
      <c r="K233" s="73">
        <v>1</v>
      </c>
      <c r="L233" s="73">
        <v>0</v>
      </c>
      <c r="M233" s="73">
        <v>0.9</v>
      </c>
      <c r="N233" s="73">
        <v>1</v>
      </c>
      <c r="O233" s="73">
        <v>1</v>
      </c>
      <c r="P233" s="80">
        <v>1</v>
      </c>
      <c r="Q233" s="19"/>
      <c r="R233" s="19"/>
      <c r="S233" s="19"/>
      <c r="T233" s="56" t="s">
        <v>279</v>
      </c>
    </row>
    <row r="234" spans="1:20" customFormat="1" ht="36" customHeight="1">
      <c r="A234" s="94"/>
      <c r="B234" s="83"/>
      <c r="C234" s="89"/>
      <c r="D234" s="68"/>
      <c r="E234" s="67"/>
      <c r="F234" s="67"/>
      <c r="G234" s="68"/>
      <c r="H234" s="66"/>
      <c r="I234" s="68"/>
      <c r="J234" s="67"/>
      <c r="K234" s="74"/>
      <c r="L234" s="74"/>
      <c r="M234" s="74"/>
      <c r="N234" s="74"/>
      <c r="O234" s="74"/>
      <c r="P234" s="81"/>
      <c r="Q234" s="19"/>
      <c r="R234" s="19"/>
      <c r="S234" s="19"/>
      <c r="T234" s="76"/>
    </row>
    <row r="235" spans="1:20" customFormat="1" ht="15">
      <c r="A235" s="94"/>
      <c r="B235" s="83"/>
      <c r="C235" s="89"/>
      <c r="D235" s="68"/>
      <c r="E235" s="67"/>
      <c r="F235" s="67"/>
      <c r="G235" s="65"/>
      <c r="H235" s="59"/>
      <c r="I235" s="65"/>
      <c r="J235" s="61"/>
      <c r="K235" s="75"/>
      <c r="L235" s="75"/>
      <c r="M235" s="75"/>
      <c r="N235" s="75"/>
      <c r="O235" s="75"/>
      <c r="P235" s="82"/>
      <c r="Q235" s="19"/>
      <c r="R235" s="19"/>
      <c r="S235" s="19"/>
      <c r="T235" s="57"/>
    </row>
    <row r="236" spans="1:20" customFormat="1" ht="15">
      <c r="A236" s="94"/>
      <c r="B236" s="83"/>
      <c r="C236" s="89"/>
      <c r="D236" s="68"/>
      <c r="E236" s="67"/>
      <c r="F236" s="67"/>
      <c r="G236" s="64" t="s">
        <v>280</v>
      </c>
      <c r="H236" s="58" t="s">
        <v>308</v>
      </c>
      <c r="I236" s="64" t="s">
        <v>278</v>
      </c>
      <c r="J236" s="60" t="s">
        <v>327</v>
      </c>
      <c r="K236" s="73">
        <v>1</v>
      </c>
      <c r="L236" s="73">
        <v>0</v>
      </c>
      <c r="M236" s="73">
        <v>0.9</v>
      </c>
      <c r="N236" s="73">
        <v>1</v>
      </c>
      <c r="O236" s="73">
        <v>1</v>
      </c>
      <c r="P236" s="80">
        <v>1</v>
      </c>
      <c r="Q236" s="19"/>
      <c r="R236" s="19"/>
      <c r="S236" s="19"/>
      <c r="T236" s="56" t="s">
        <v>279</v>
      </c>
    </row>
    <row r="237" spans="1:20" customFormat="1" ht="22.5" customHeight="1">
      <c r="A237" s="94"/>
      <c r="B237" s="83"/>
      <c r="C237" s="89"/>
      <c r="D237" s="68"/>
      <c r="E237" s="67"/>
      <c r="F237" s="67"/>
      <c r="G237" s="68"/>
      <c r="H237" s="66"/>
      <c r="I237" s="68"/>
      <c r="J237" s="67"/>
      <c r="K237" s="74"/>
      <c r="L237" s="74"/>
      <c r="M237" s="74"/>
      <c r="N237" s="74"/>
      <c r="O237" s="74"/>
      <c r="P237" s="81"/>
      <c r="Q237" s="19"/>
      <c r="R237" s="19"/>
      <c r="S237" s="19"/>
      <c r="T237" s="76"/>
    </row>
    <row r="238" spans="1:20" customFormat="1" ht="21" customHeight="1">
      <c r="A238" s="94"/>
      <c r="B238" s="83"/>
      <c r="C238" s="89"/>
      <c r="D238" s="68"/>
      <c r="E238" s="67"/>
      <c r="F238" s="67"/>
      <c r="G238" s="68"/>
      <c r="H238" s="66"/>
      <c r="I238" s="68"/>
      <c r="J238" s="67"/>
      <c r="K238" s="74"/>
      <c r="L238" s="74"/>
      <c r="M238" s="74"/>
      <c r="N238" s="74"/>
      <c r="O238" s="74"/>
      <c r="P238" s="81"/>
      <c r="Q238" s="19"/>
      <c r="R238" s="19"/>
      <c r="S238" s="19"/>
      <c r="T238" s="57"/>
    </row>
    <row r="239" spans="1:20" customFormat="1" ht="27.75" customHeight="1">
      <c r="A239" s="94"/>
      <c r="B239" s="83"/>
      <c r="C239" s="89"/>
      <c r="D239" s="68"/>
      <c r="E239" s="67"/>
      <c r="F239" s="67"/>
      <c r="G239" s="68"/>
      <c r="H239" s="66"/>
      <c r="I239" s="68"/>
      <c r="J239" s="67"/>
      <c r="K239" s="74"/>
      <c r="L239" s="74"/>
      <c r="M239" s="74"/>
      <c r="N239" s="74"/>
      <c r="O239" s="74"/>
      <c r="P239" s="81"/>
      <c r="Q239" s="19"/>
      <c r="R239" s="19"/>
      <c r="S239" s="19"/>
      <c r="T239" s="56" t="s">
        <v>279</v>
      </c>
    </row>
    <row r="240" spans="1:20" customFormat="1" ht="22.5" customHeight="1">
      <c r="A240" s="94"/>
      <c r="B240" s="83"/>
      <c r="C240" s="89"/>
      <c r="D240" s="68"/>
      <c r="E240" s="67"/>
      <c r="F240" s="67"/>
      <c r="G240" s="68"/>
      <c r="H240" s="66"/>
      <c r="I240" s="68"/>
      <c r="J240" s="67"/>
      <c r="K240" s="74"/>
      <c r="L240" s="74"/>
      <c r="M240" s="74"/>
      <c r="N240" s="74"/>
      <c r="O240" s="74"/>
      <c r="P240" s="81"/>
      <c r="Q240" s="19"/>
      <c r="R240" s="19"/>
      <c r="S240" s="19"/>
      <c r="T240" s="76"/>
    </row>
    <row r="241" spans="1:20" customFormat="1" ht="21" customHeight="1">
      <c r="A241" s="94"/>
      <c r="B241" s="83"/>
      <c r="C241" s="89"/>
      <c r="D241" s="68"/>
      <c r="E241" s="67"/>
      <c r="F241" s="67"/>
      <c r="G241" s="68"/>
      <c r="H241" s="66"/>
      <c r="I241" s="68"/>
      <c r="J241" s="67"/>
      <c r="K241" s="74"/>
      <c r="L241" s="74"/>
      <c r="M241" s="74"/>
      <c r="N241" s="74"/>
      <c r="O241" s="74"/>
      <c r="P241" s="81"/>
      <c r="Q241" s="19"/>
      <c r="R241" s="19"/>
      <c r="S241" s="19"/>
      <c r="T241" s="76"/>
    </row>
    <row r="242" spans="1:20" customFormat="1" ht="15">
      <c r="A242" s="94"/>
      <c r="B242" s="83"/>
      <c r="C242" s="89"/>
      <c r="D242" s="68"/>
      <c r="E242" s="67"/>
      <c r="F242" s="67"/>
      <c r="G242" s="68"/>
      <c r="H242" s="66"/>
      <c r="I242" s="68"/>
      <c r="J242" s="67"/>
      <c r="K242" s="74"/>
      <c r="L242" s="74"/>
      <c r="M242" s="74"/>
      <c r="N242" s="74"/>
      <c r="O242" s="74"/>
      <c r="P242" s="81"/>
      <c r="Q242" s="19"/>
      <c r="R242" s="19"/>
      <c r="S242" s="19"/>
      <c r="T242" s="76"/>
    </row>
    <row r="243" spans="1:20" customFormat="1" ht="30" customHeight="1">
      <c r="A243" s="94"/>
      <c r="B243" s="83"/>
      <c r="C243" s="89"/>
      <c r="D243" s="68"/>
      <c r="E243" s="67"/>
      <c r="F243" s="67"/>
      <c r="G243" s="65"/>
      <c r="H243" s="59"/>
      <c r="I243" s="65"/>
      <c r="J243" s="61"/>
      <c r="K243" s="75"/>
      <c r="L243" s="75"/>
      <c r="M243" s="75"/>
      <c r="N243" s="75"/>
      <c r="O243" s="75"/>
      <c r="P243" s="82"/>
      <c r="Q243" s="19"/>
      <c r="R243" s="19"/>
      <c r="S243" s="19"/>
      <c r="T243" s="57"/>
    </row>
    <row r="244" spans="1:20" customFormat="1" ht="20.25" customHeight="1">
      <c r="A244" s="94"/>
      <c r="B244" s="83"/>
      <c r="C244" s="89"/>
      <c r="D244" s="68"/>
      <c r="E244" s="67"/>
      <c r="F244" s="67"/>
      <c r="G244" s="64" t="s">
        <v>281</v>
      </c>
      <c r="H244" s="58" t="s">
        <v>309</v>
      </c>
      <c r="I244" s="64" t="s">
        <v>282</v>
      </c>
      <c r="J244" s="60" t="s">
        <v>327</v>
      </c>
      <c r="K244" s="73">
        <v>1</v>
      </c>
      <c r="L244" s="73">
        <v>0</v>
      </c>
      <c r="M244" s="86">
        <v>0.25</v>
      </c>
      <c r="N244" s="73">
        <v>0.5</v>
      </c>
      <c r="O244" s="73">
        <v>0.8</v>
      </c>
      <c r="P244" s="80">
        <v>1</v>
      </c>
      <c r="Q244" s="38"/>
      <c r="R244" s="38"/>
      <c r="S244" s="38"/>
      <c r="T244" s="56" t="s">
        <v>279</v>
      </c>
    </row>
    <row r="245" spans="1:20" customFormat="1" ht="15">
      <c r="A245" s="94"/>
      <c r="B245" s="83"/>
      <c r="C245" s="89"/>
      <c r="D245" s="68"/>
      <c r="E245" s="67"/>
      <c r="F245" s="67"/>
      <c r="G245" s="68"/>
      <c r="H245" s="66"/>
      <c r="I245" s="68"/>
      <c r="J245" s="67"/>
      <c r="K245" s="74"/>
      <c r="L245" s="74"/>
      <c r="M245" s="87"/>
      <c r="N245" s="74"/>
      <c r="O245" s="74"/>
      <c r="P245" s="81"/>
      <c r="Q245" s="38"/>
      <c r="R245" s="38"/>
      <c r="S245" s="38"/>
      <c r="T245" s="76"/>
    </row>
    <row r="246" spans="1:20" customFormat="1" ht="25.5" customHeight="1">
      <c r="A246" s="94"/>
      <c r="B246" s="83"/>
      <c r="C246" s="89"/>
      <c r="D246" s="68"/>
      <c r="E246" s="67"/>
      <c r="F246" s="67"/>
      <c r="G246" s="68"/>
      <c r="H246" s="66"/>
      <c r="I246" s="68"/>
      <c r="J246" s="67"/>
      <c r="K246" s="74"/>
      <c r="L246" s="74"/>
      <c r="M246" s="87"/>
      <c r="N246" s="74"/>
      <c r="O246" s="74"/>
      <c r="P246" s="81"/>
      <c r="Q246" s="38"/>
      <c r="R246" s="38"/>
      <c r="S246" s="38"/>
      <c r="T246" s="76"/>
    </row>
    <row r="247" spans="1:20" customFormat="1" ht="15">
      <c r="A247" s="94"/>
      <c r="B247" s="83"/>
      <c r="C247" s="89"/>
      <c r="D247" s="68"/>
      <c r="E247" s="67"/>
      <c r="F247" s="67"/>
      <c r="G247" s="68"/>
      <c r="H247" s="66"/>
      <c r="I247" s="68"/>
      <c r="J247" s="67"/>
      <c r="K247" s="74"/>
      <c r="L247" s="74"/>
      <c r="M247" s="87"/>
      <c r="N247" s="74"/>
      <c r="O247" s="74"/>
      <c r="P247" s="81"/>
      <c r="Q247" s="38"/>
      <c r="R247" s="38"/>
      <c r="S247" s="38"/>
      <c r="T247" s="76"/>
    </row>
    <row r="248" spans="1:20" customFormat="1" ht="26.25" customHeight="1">
      <c r="A248" s="94"/>
      <c r="B248" s="83"/>
      <c r="C248" s="89"/>
      <c r="D248" s="68"/>
      <c r="E248" s="67"/>
      <c r="F248" s="67"/>
      <c r="G248" s="68"/>
      <c r="H248" s="66"/>
      <c r="I248" s="68"/>
      <c r="J248" s="67"/>
      <c r="K248" s="74"/>
      <c r="L248" s="74"/>
      <c r="M248" s="87"/>
      <c r="N248" s="74"/>
      <c r="O248" s="74"/>
      <c r="P248" s="81"/>
      <c r="Q248" s="38"/>
      <c r="R248" s="38"/>
      <c r="S248" s="38"/>
      <c r="T248" s="76"/>
    </row>
    <row r="249" spans="1:20" customFormat="1" ht="15">
      <c r="A249" s="94"/>
      <c r="B249" s="83"/>
      <c r="C249" s="89"/>
      <c r="D249" s="68"/>
      <c r="E249" s="67"/>
      <c r="F249" s="67"/>
      <c r="G249" s="68"/>
      <c r="H249" s="66"/>
      <c r="I249" s="68"/>
      <c r="J249" s="67"/>
      <c r="K249" s="74"/>
      <c r="L249" s="74"/>
      <c r="M249" s="87"/>
      <c r="N249" s="74"/>
      <c r="O249" s="74"/>
      <c r="P249" s="81"/>
      <c r="Q249" s="38"/>
      <c r="R249" s="38"/>
      <c r="S249" s="38"/>
      <c r="T249" s="76"/>
    </row>
    <row r="250" spans="1:20" customFormat="1" ht="39" customHeight="1">
      <c r="A250" s="94"/>
      <c r="B250" s="83"/>
      <c r="C250" s="89"/>
      <c r="D250" s="68"/>
      <c r="E250" s="67"/>
      <c r="F250" s="67"/>
      <c r="G250" s="68"/>
      <c r="H250" s="66"/>
      <c r="I250" s="68"/>
      <c r="J250" s="67"/>
      <c r="K250" s="74"/>
      <c r="L250" s="74"/>
      <c r="M250" s="87"/>
      <c r="N250" s="74"/>
      <c r="O250" s="74"/>
      <c r="P250" s="81"/>
      <c r="Q250" s="38"/>
      <c r="R250" s="38"/>
      <c r="S250" s="38"/>
      <c r="T250" s="76"/>
    </row>
    <row r="251" spans="1:20" customFormat="1" ht="15">
      <c r="A251" s="94"/>
      <c r="B251" s="83"/>
      <c r="C251" s="89"/>
      <c r="D251" s="68"/>
      <c r="E251" s="67"/>
      <c r="F251" s="67"/>
      <c r="G251" s="65"/>
      <c r="H251" s="59"/>
      <c r="I251" s="65"/>
      <c r="J251" s="61"/>
      <c r="K251" s="75"/>
      <c r="L251" s="75"/>
      <c r="M251" s="88"/>
      <c r="N251" s="75"/>
      <c r="O251" s="75"/>
      <c r="P251" s="82"/>
      <c r="Q251" s="38"/>
      <c r="R251" s="38"/>
      <c r="S251" s="38"/>
      <c r="T251" s="57"/>
    </row>
    <row r="252" spans="1:20" customFormat="1" ht="15">
      <c r="A252" s="94"/>
      <c r="B252" s="83"/>
      <c r="C252" s="89"/>
      <c r="D252" s="68"/>
      <c r="E252" s="67"/>
      <c r="F252" s="67"/>
      <c r="G252" s="64" t="s">
        <v>283</v>
      </c>
      <c r="H252" s="58" t="s">
        <v>310</v>
      </c>
      <c r="I252" s="64" t="s">
        <v>284</v>
      </c>
      <c r="J252" s="60" t="s">
        <v>327</v>
      </c>
      <c r="K252" s="73">
        <v>1</v>
      </c>
      <c r="L252" s="73">
        <v>0</v>
      </c>
      <c r="M252" s="73">
        <v>0.4</v>
      </c>
      <c r="N252" s="73">
        <v>0.6</v>
      </c>
      <c r="O252" s="73">
        <v>0.8</v>
      </c>
      <c r="P252" s="80">
        <v>1</v>
      </c>
      <c r="Q252" s="38"/>
      <c r="R252" s="38"/>
      <c r="S252" s="38"/>
      <c r="T252" s="56" t="s">
        <v>279</v>
      </c>
    </row>
    <row r="253" spans="1:20" customFormat="1" ht="15">
      <c r="A253" s="94"/>
      <c r="B253" s="83"/>
      <c r="C253" s="89"/>
      <c r="D253" s="68"/>
      <c r="E253" s="67"/>
      <c r="F253" s="67"/>
      <c r="G253" s="68"/>
      <c r="H253" s="66"/>
      <c r="I253" s="68"/>
      <c r="J253" s="67"/>
      <c r="K253" s="74"/>
      <c r="L253" s="74"/>
      <c r="M253" s="74"/>
      <c r="N253" s="74"/>
      <c r="O253" s="74"/>
      <c r="P253" s="81"/>
      <c r="Q253" s="38"/>
      <c r="R253" s="38"/>
      <c r="S253" s="38"/>
      <c r="T253" s="76"/>
    </row>
    <row r="254" spans="1:20" customFormat="1" ht="24.75" customHeight="1">
      <c r="A254" s="94"/>
      <c r="B254" s="83"/>
      <c r="C254" s="89"/>
      <c r="D254" s="68"/>
      <c r="E254" s="67"/>
      <c r="F254" s="67"/>
      <c r="G254" s="68"/>
      <c r="H254" s="66"/>
      <c r="I254" s="68"/>
      <c r="J254" s="67"/>
      <c r="K254" s="74"/>
      <c r="L254" s="74"/>
      <c r="M254" s="74"/>
      <c r="N254" s="74"/>
      <c r="O254" s="74"/>
      <c r="P254" s="81"/>
      <c r="Q254" s="38"/>
      <c r="R254" s="38"/>
      <c r="S254" s="38"/>
      <c r="T254" s="76"/>
    </row>
    <row r="255" spans="1:20" customFormat="1" ht="15">
      <c r="A255" s="94"/>
      <c r="B255" s="83"/>
      <c r="C255" s="89"/>
      <c r="D255" s="68"/>
      <c r="E255" s="67"/>
      <c r="F255" s="67"/>
      <c r="G255" s="65"/>
      <c r="H255" s="59"/>
      <c r="I255" s="65"/>
      <c r="J255" s="61"/>
      <c r="K255" s="75"/>
      <c r="L255" s="75"/>
      <c r="M255" s="75"/>
      <c r="N255" s="75"/>
      <c r="O255" s="75"/>
      <c r="P255" s="82"/>
      <c r="Q255" s="38"/>
      <c r="R255" s="38"/>
      <c r="S255" s="38"/>
      <c r="T255" s="57"/>
    </row>
    <row r="256" spans="1:20" customFormat="1" ht="56.25" customHeight="1">
      <c r="A256" s="94"/>
      <c r="B256" s="83"/>
      <c r="C256" s="89"/>
      <c r="D256" s="68"/>
      <c r="E256" s="67"/>
      <c r="F256" s="67"/>
      <c r="G256" s="69" t="s">
        <v>42</v>
      </c>
      <c r="H256" s="58" t="s">
        <v>311</v>
      </c>
      <c r="I256" s="69" t="s">
        <v>332</v>
      </c>
      <c r="J256" s="58" t="s">
        <v>327</v>
      </c>
      <c r="K256" s="80">
        <v>0.8</v>
      </c>
      <c r="L256" s="80" t="s">
        <v>333</v>
      </c>
      <c r="M256" s="80" t="s">
        <v>334</v>
      </c>
      <c r="N256" s="80" t="s">
        <v>333</v>
      </c>
      <c r="O256" s="80" t="s">
        <v>335</v>
      </c>
      <c r="P256" s="80" t="s">
        <v>336</v>
      </c>
      <c r="Q256" s="11">
        <v>0.95</v>
      </c>
      <c r="R256" s="11">
        <v>1</v>
      </c>
      <c r="S256" s="11">
        <v>1</v>
      </c>
      <c r="T256" s="56" t="s">
        <v>322</v>
      </c>
    </row>
    <row r="257" spans="1:20" customFormat="1" ht="15">
      <c r="A257" s="94"/>
      <c r="B257" s="83"/>
      <c r="C257" s="89"/>
      <c r="D257" s="68"/>
      <c r="E257" s="67"/>
      <c r="F257" s="67"/>
      <c r="G257" s="85"/>
      <c r="H257" s="66"/>
      <c r="I257" s="85"/>
      <c r="J257" s="66"/>
      <c r="K257" s="81"/>
      <c r="L257" s="81"/>
      <c r="M257" s="81"/>
      <c r="N257" s="81"/>
      <c r="O257" s="81"/>
      <c r="P257" s="81"/>
      <c r="Q257" s="11"/>
      <c r="R257" s="11"/>
      <c r="S257" s="11"/>
      <c r="T257" s="76"/>
    </row>
    <row r="258" spans="1:20" customFormat="1" ht="15">
      <c r="A258" s="94"/>
      <c r="B258" s="83"/>
      <c r="C258" s="89"/>
      <c r="D258" s="68"/>
      <c r="E258" s="67"/>
      <c r="F258" s="67"/>
      <c r="G258" s="70"/>
      <c r="H258" s="59"/>
      <c r="I258" s="70"/>
      <c r="J258" s="59"/>
      <c r="K258" s="82"/>
      <c r="L258" s="82"/>
      <c r="M258" s="82"/>
      <c r="N258" s="82"/>
      <c r="O258" s="82"/>
      <c r="P258" s="82"/>
      <c r="Q258" s="11"/>
      <c r="R258" s="11"/>
      <c r="S258" s="11"/>
      <c r="T258" s="57"/>
    </row>
    <row r="259" spans="1:20" customFormat="1" ht="39" customHeight="1">
      <c r="A259" s="94"/>
      <c r="B259" s="83"/>
      <c r="C259" s="89"/>
      <c r="D259" s="68"/>
      <c r="E259" s="67"/>
      <c r="F259" s="67"/>
      <c r="G259" s="69" t="s">
        <v>441</v>
      </c>
      <c r="H259" s="58" t="s">
        <v>312</v>
      </c>
      <c r="I259" s="69" t="s">
        <v>349</v>
      </c>
      <c r="J259" s="58" t="s">
        <v>354</v>
      </c>
      <c r="K259" s="80" t="s">
        <v>350</v>
      </c>
      <c r="L259" s="80" t="s">
        <v>351</v>
      </c>
      <c r="M259" s="80" t="s">
        <v>352</v>
      </c>
      <c r="N259" s="80" t="s">
        <v>352</v>
      </c>
      <c r="O259" s="80" t="s">
        <v>353</v>
      </c>
      <c r="P259" s="80" t="s">
        <v>353</v>
      </c>
      <c r="Q259" s="11">
        <v>0.7</v>
      </c>
      <c r="R259" s="11">
        <v>0.8</v>
      </c>
      <c r="S259" s="11">
        <v>0.9</v>
      </c>
      <c r="T259" s="56" t="s">
        <v>322</v>
      </c>
    </row>
    <row r="260" spans="1:20" customFormat="1" ht="15">
      <c r="A260" s="94"/>
      <c r="B260" s="83"/>
      <c r="C260" s="89"/>
      <c r="D260" s="68"/>
      <c r="E260" s="67"/>
      <c r="F260" s="67"/>
      <c r="G260" s="85"/>
      <c r="H260" s="66"/>
      <c r="I260" s="85"/>
      <c r="J260" s="66"/>
      <c r="K260" s="81"/>
      <c r="L260" s="81"/>
      <c r="M260" s="81"/>
      <c r="N260" s="81"/>
      <c r="O260" s="81"/>
      <c r="P260" s="81"/>
      <c r="Q260" s="11"/>
      <c r="R260" s="11"/>
      <c r="S260" s="11"/>
      <c r="T260" s="76"/>
    </row>
    <row r="261" spans="1:20" customFormat="1" ht="15">
      <c r="A261" s="94"/>
      <c r="B261" s="83"/>
      <c r="C261" s="89"/>
      <c r="D261" s="68"/>
      <c r="E261" s="67"/>
      <c r="F261" s="67"/>
      <c r="G261" s="70"/>
      <c r="H261" s="59"/>
      <c r="I261" s="70"/>
      <c r="J261" s="59"/>
      <c r="K261" s="82"/>
      <c r="L261" s="82"/>
      <c r="M261" s="82"/>
      <c r="N261" s="82"/>
      <c r="O261" s="82"/>
      <c r="P261" s="82"/>
      <c r="Q261" s="11"/>
      <c r="R261" s="11"/>
      <c r="S261" s="11"/>
      <c r="T261" s="57"/>
    </row>
    <row r="262" spans="1:20" customFormat="1" ht="45.75" customHeight="1">
      <c r="A262" s="94"/>
      <c r="B262" s="83"/>
      <c r="C262" s="89"/>
      <c r="D262" s="68"/>
      <c r="E262" s="67"/>
      <c r="F262" s="67"/>
      <c r="G262" s="69" t="s">
        <v>378</v>
      </c>
      <c r="H262" s="58" t="s">
        <v>313</v>
      </c>
      <c r="I262" s="69" t="s">
        <v>379</v>
      </c>
      <c r="J262" s="58" t="s">
        <v>327</v>
      </c>
      <c r="K262" s="71">
        <f>P262</f>
        <v>1</v>
      </c>
      <c r="L262" s="71">
        <v>1</v>
      </c>
      <c r="M262" s="71">
        <v>1</v>
      </c>
      <c r="N262" s="71">
        <v>1</v>
      </c>
      <c r="O262" s="71">
        <v>1</v>
      </c>
      <c r="P262" s="71">
        <v>1</v>
      </c>
      <c r="Q262" s="20">
        <v>3</v>
      </c>
      <c r="R262" s="20">
        <v>2</v>
      </c>
      <c r="S262" s="20">
        <v>2</v>
      </c>
      <c r="T262" s="56" t="s">
        <v>322</v>
      </c>
    </row>
    <row r="263" spans="1:20" customFormat="1" ht="15">
      <c r="A263" s="94"/>
      <c r="B263" s="83"/>
      <c r="C263" s="89"/>
      <c r="D263" s="68"/>
      <c r="E263" s="67"/>
      <c r="F263" s="61"/>
      <c r="G263" s="70"/>
      <c r="H263" s="59"/>
      <c r="I263" s="70"/>
      <c r="J263" s="59"/>
      <c r="K263" s="72"/>
      <c r="L263" s="72"/>
      <c r="M263" s="72"/>
      <c r="N263" s="72"/>
      <c r="O263" s="72"/>
      <c r="P263" s="72"/>
      <c r="Q263" s="20"/>
      <c r="R263" s="20"/>
      <c r="S263" s="20"/>
      <c r="T263" s="57"/>
    </row>
    <row r="264" spans="1:20" customFormat="1" ht="15">
      <c r="A264" s="94"/>
      <c r="B264" s="83"/>
      <c r="C264" s="89"/>
      <c r="D264" s="68"/>
      <c r="E264" s="67"/>
      <c r="F264" s="60" t="s">
        <v>132</v>
      </c>
      <c r="G264" s="69" t="s">
        <v>81</v>
      </c>
      <c r="H264" s="58" t="s">
        <v>314</v>
      </c>
      <c r="I264" s="69" t="s">
        <v>47</v>
      </c>
      <c r="J264" s="58" t="s">
        <v>327</v>
      </c>
      <c r="K264" s="80">
        <v>1</v>
      </c>
      <c r="L264" s="80">
        <v>1</v>
      </c>
      <c r="M264" s="80">
        <v>1</v>
      </c>
      <c r="N264" s="80">
        <v>1</v>
      </c>
      <c r="O264" s="80">
        <v>1</v>
      </c>
      <c r="P264" s="80">
        <v>1</v>
      </c>
      <c r="Q264" s="11">
        <v>1</v>
      </c>
      <c r="R264" s="11">
        <v>1</v>
      </c>
      <c r="S264" s="11">
        <v>1</v>
      </c>
      <c r="T264" s="91" t="s">
        <v>48</v>
      </c>
    </row>
    <row r="265" spans="1:20" customFormat="1" ht="15">
      <c r="A265" s="94"/>
      <c r="B265" s="83"/>
      <c r="C265" s="89"/>
      <c r="D265" s="68"/>
      <c r="E265" s="67"/>
      <c r="F265" s="67"/>
      <c r="G265" s="85"/>
      <c r="H265" s="66"/>
      <c r="I265" s="85"/>
      <c r="J265" s="66"/>
      <c r="K265" s="81"/>
      <c r="L265" s="81"/>
      <c r="M265" s="81"/>
      <c r="N265" s="81"/>
      <c r="O265" s="81"/>
      <c r="P265" s="81"/>
      <c r="Q265" s="11"/>
      <c r="R265" s="11"/>
      <c r="S265" s="11"/>
      <c r="T265" s="92"/>
    </row>
    <row r="266" spans="1:20" customFormat="1" ht="47.25" customHeight="1">
      <c r="A266" s="94"/>
      <c r="B266" s="83"/>
      <c r="C266" s="89"/>
      <c r="D266" s="68"/>
      <c r="E266" s="61"/>
      <c r="F266" s="61"/>
      <c r="G266" s="70"/>
      <c r="H266" s="59"/>
      <c r="I266" s="70"/>
      <c r="J266" s="59"/>
      <c r="K266" s="82"/>
      <c r="L266" s="82"/>
      <c r="M266" s="82"/>
      <c r="N266" s="82"/>
      <c r="O266" s="82"/>
      <c r="P266" s="82"/>
      <c r="Q266" s="11"/>
      <c r="R266" s="11"/>
      <c r="S266" s="11"/>
      <c r="T266" s="93"/>
    </row>
    <row r="267" spans="1:20" customFormat="1" ht="45" hidden="1" customHeight="1">
      <c r="A267" s="94"/>
      <c r="B267" s="83"/>
      <c r="C267" s="89"/>
      <c r="D267" s="68"/>
      <c r="E267" s="83" t="s">
        <v>31</v>
      </c>
      <c r="F267" s="89" t="s">
        <v>109</v>
      </c>
      <c r="G267" s="9" t="s">
        <v>413</v>
      </c>
      <c r="H267" s="23" t="s">
        <v>236</v>
      </c>
      <c r="I267" s="9" t="s">
        <v>402</v>
      </c>
      <c r="J267" s="23" t="s">
        <v>327</v>
      </c>
      <c r="K267" s="27">
        <f>P267</f>
        <v>1</v>
      </c>
      <c r="L267" s="27">
        <v>0</v>
      </c>
      <c r="M267" s="27">
        <v>0</v>
      </c>
      <c r="N267" s="27">
        <v>0</v>
      </c>
      <c r="O267" s="27">
        <v>0</v>
      </c>
      <c r="P267" s="27">
        <v>1</v>
      </c>
      <c r="Q267" s="11">
        <v>0</v>
      </c>
      <c r="R267" s="11">
        <v>0</v>
      </c>
      <c r="S267" s="11">
        <v>0</v>
      </c>
      <c r="T267" s="29" t="s">
        <v>31</v>
      </c>
    </row>
    <row r="268" spans="1:20" customFormat="1" ht="54.75" hidden="1" customHeight="1">
      <c r="A268" s="94"/>
      <c r="B268" s="83"/>
      <c r="C268" s="89"/>
      <c r="D268" s="68"/>
      <c r="E268" s="83"/>
      <c r="F268" s="89"/>
      <c r="G268" s="9" t="s">
        <v>403</v>
      </c>
      <c r="H268" s="23" t="s">
        <v>237</v>
      </c>
      <c r="I268" s="9" t="s">
        <v>404</v>
      </c>
      <c r="J268" s="23" t="s">
        <v>327</v>
      </c>
      <c r="K268" s="27">
        <f>P268</f>
        <v>0.85</v>
      </c>
      <c r="L268" s="27">
        <v>0</v>
      </c>
      <c r="M268" s="27">
        <v>0</v>
      </c>
      <c r="N268" s="27">
        <v>1</v>
      </c>
      <c r="O268" s="27">
        <v>1</v>
      </c>
      <c r="P268" s="27">
        <v>0.85</v>
      </c>
      <c r="Q268" s="11">
        <v>1</v>
      </c>
      <c r="R268" s="11">
        <v>1</v>
      </c>
      <c r="S268" s="11">
        <v>0</v>
      </c>
      <c r="T268" s="29" t="s">
        <v>31</v>
      </c>
    </row>
    <row r="269" spans="1:20" customFormat="1" ht="104.25" hidden="1" customHeight="1">
      <c r="A269" s="94"/>
      <c r="B269" s="83"/>
      <c r="C269" s="89"/>
      <c r="D269" s="65"/>
      <c r="E269" s="38" t="s">
        <v>28</v>
      </c>
      <c r="F269" s="9" t="s">
        <v>67</v>
      </c>
      <c r="G269" s="21" t="s">
        <v>68</v>
      </c>
      <c r="H269" s="39" t="s">
        <v>238</v>
      </c>
      <c r="I269" s="21" t="s">
        <v>407</v>
      </c>
      <c r="J269" s="38" t="s">
        <v>327</v>
      </c>
      <c r="K269" s="19">
        <v>0.85</v>
      </c>
      <c r="L269" s="19">
        <v>0.05</v>
      </c>
      <c r="M269" s="19">
        <v>0.05</v>
      </c>
      <c r="N269" s="19">
        <v>0.15</v>
      </c>
      <c r="O269" s="19">
        <v>0.5</v>
      </c>
      <c r="P269" s="11">
        <v>0.75</v>
      </c>
      <c r="Q269" s="19">
        <v>1</v>
      </c>
      <c r="R269" s="19"/>
      <c r="S269" s="19"/>
      <c r="T269" s="29" t="s">
        <v>28</v>
      </c>
    </row>
    <row r="270" spans="1:20" customFormat="1" ht="89.25" hidden="1" customHeight="1">
      <c r="A270" s="48" t="s">
        <v>16</v>
      </c>
      <c r="B270" s="38" t="s">
        <v>17</v>
      </c>
      <c r="C270" s="38" t="s">
        <v>380</v>
      </c>
      <c r="D270" s="3" t="s">
        <v>111</v>
      </c>
      <c r="E270" s="38" t="s">
        <v>28</v>
      </c>
      <c r="F270" s="3" t="s">
        <v>69</v>
      </c>
      <c r="G270" s="21" t="s">
        <v>424</v>
      </c>
      <c r="H270" s="38" t="s">
        <v>315</v>
      </c>
      <c r="I270" s="21" t="s">
        <v>408</v>
      </c>
      <c r="J270" s="38" t="s">
        <v>327</v>
      </c>
      <c r="K270" s="19">
        <f>P270</f>
        <v>0.8</v>
      </c>
      <c r="L270" s="19">
        <v>0.25</v>
      </c>
      <c r="M270" s="19">
        <v>0.25</v>
      </c>
      <c r="N270" s="19">
        <v>0.5</v>
      </c>
      <c r="O270" s="19">
        <v>0.75</v>
      </c>
      <c r="P270" s="11">
        <v>0.8</v>
      </c>
      <c r="Q270" s="19">
        <v>1</v>
      </c>
      <c r="R270" s="38"/>
      <c r="S270" s="38"/>
      <c r="T270" s="29" t="s">
        <v>28</v>
      </c>
    </row>
    <row r="271" spans="1:20" customFormat="1" ht="82.5" customHeight="1">
      <c r="A271" s="94" t="s">
        <v>16</v>
      </c>
      <c r="B271" s="83" t="s">
        <v>103</v>
      </c>
      <c r="C271" s="89" t="s">
        <v>38</v>
      </c>
      <c r="D271" s="89" t="s">
        <v>97</v>
      </c>
      <c r="E271" s="60" t="s">
        <v>22</v>
      </c>
      <c r="F271" s="64" t="s">
        <v>98</v>
      </c>
      <c r="G271" s="64" t="s">
        <v>36</v>
      </c>
      <c r="H271" s="60" t="s">
        <v>239</v>
      </c>
      <c r="I271" s="64" t="s">
        <v>37</v>
      </c>
      <c r="J271" s="60" t="s">
        <v>327</v>
      </c>
      <c r="K271" s="86">
        <v>0.9</v>
      </c>
      <c r="L271" s="86">
        <v>0</v>
      </c>
      <c r="M271" s="86">
        <v>0.9</v>
      </c>
      <c r="N271" s="86">
        <v>0.9</v>
      </c>
      <c r="O271" s="86">
        <v>0.9</v>
      </c>
      <c r="P271" s="71">
        <v>0.9</v>
      </c>
      <c r="Q271" s="60"/>
      <c r="R271" s="60"/>
      <c r="S271" s="60"/>
      <c r="T271" s="56" t="s">
        <v>85</v>
      </c>
    </row>
    <row r="272" spans="1:20" customFormat="1" ht="15">
      <c r="A272" s="94"/>
      <c r="B272" s="83"/>
      <c r="C272" s="89"/>
      <c r="D272" s="89"/>
      <c r="E272" s="67"/>
      <c r="F272" s="68"/>
      <c r="G272" s="68"/>
      <c r="H272" s="67"/>
      <c r="I272" s="68"/>
      <c r="J272" s="67"/>
      <c r="K272" s="87"/>
      <c r="L272" s="87"/>
      <c r="M272" s="87"/>
      <c r="N272" s="87"/>
      <c r="O272" s="87"/>
      <c r="P272" s="90"/>
      <c r="Q272" s="67"/>
      <c r="R272" s="67"/>
      <c r="S272" s="67"/>
      <c r="T272" s="76"/>
    </row>
    <row r="273" spans="1:20" customFormat="1" ht="15">
      <c r="A273" s="94"/>
      <c r="B273" s="83"/>
      <c r="C273" s="89"/>
      <c r="D273" s="89"/>
      <c r="E273" s="67"/>
      <c r="F273" s="68"/>
      <c r="G273" s="68"/>
      <c r="H273" s="67"/>
      <c r="I273" s="68"/>
      <c r="J273" s="67"/>
      <c r="K273" s="87"/>
      <c r="L273" s="87"/>
      <c r="M273" s="87"/>
      <c r="N273" s="87"/>
      <c r="O273" s="87"/>
      <c r="P273" s="90"/>
      <c r="Q273" s="67"/>
      <c r="R273" s="67"/>
      <c r="S273" s="67"/>
      <c r="T273" s="76"/>
    </row>
    <row r="274" spans="1:20" customFormat="1" ht="139.5" customHeight="1">
      <c r="A274" s="94"/>
      <c r="B274" s="83"/>
      <c r="C274" s="89"/>
      <c r="D274" s="89"/>
      <c r="E274" s="67"/>
      <c r="F274" s="68"/>
      <c r="G274" s="65"/>
      <c r="H274" s="61"/>
      <c r="I274" s="65"/>
      <c r="J274" s="61"/>
      <c r="K274" s="88"/>
      <c r="L274" s="88"/>
      <c r="M274" s="88"/>
      <c r="N274" s="88"/>
      <c r="O274" s="88"/>
      <c r="P274" s="72"/>
      <c r="Q274" s="61"/>
      <c r="R274" s="61"/>
      <c r="S274" s="61"/>
      <c r="T274" s="57"/>
    </row>
    <row r="275" spans="1:20" customFormat="1" ht="25.5" customHeight="1">
      <c r="A275" s="94"/>
      <c r="B275" s="83"/>
      <c r="C275" s="89"/>
      <c r="D275" s="89"/>
      <c r="E275" s="67"/>
      <c r="F275" s="68"/>
      <c r="G275" s="64" t="s">
        <v>72</v>
      </c>
      <c r="H275" s="60" t="s">
        <v>240</v>
      </c>
      <c r="I275" s="64" t="s">
        <v>73</v>
      </c>
      <c r="J275" s="60" t="s">
        <v>327</v>
      </c>
      <c r="K275" s="86">
        <v>1</v>
      </c>
      <c r="L275" s="86">
        <v>0</v>
      </c>
      <c r="M275" s="86">
        <v>1</v>
      </c>
      <c r="N275" s="86">
        <v>1</v>
      </c>
      <c r="O275" s="86">
        <v>1</v>
      </c>
      <c r="P275" s="71">
        <v>1</v>
      </c>
      <c r="Q275" s="60"/>
      <c r="R275" s="60"/>
      <c r="S275" s="60"/>
      <c r="T275" s="56" t="s">
        <v>321</v>
      </c>
    </row>
    <row r="276" spans="1:20" customFormat="1" ht="15">
      <c r="A276" s="94"/>
      <c r="B276" s="83"/>
      <c r="C276" s="89"/>
      <c r="D276" s="89"/>
      <c r="E276" s="67"/>
      <c r="F276" s="68"/>
      <c r="G276" s="68"/>
      <c r="H276" s="67"/>
      <c r="I276" s="68"/>
      <c r="J276" s="67"/>
      <c r="K276" s="87"/>
      <c r="L276" s="87"/>
      <c r="M276" s="87"/>
      <c r="N276" s="87"/>
      <c r="O276" s="87"/>
      <c r="P276" s="90"/>
      <c r="Q276" s="67"/>
      <c r="R276" s="67"/>
      <c r="S276" s="67"/>
      <c r="T276" s="76"/>
    </row>
    <row r="277" spans="1:20" customFormat="1" ht="90" customHeight="1">
      <c r="A277" s="94"/>
      <c r="B277" s="83"/>
      <c r="C277" s="89"/>
      <c r="D277" s="89"/>
      <c r="E277" s="67"/>
      <c r="F277" s="68"/>
      <c r="G277" s="65"/>
      <c r="H277" s="61"/>
      <c r="I277" s="65"/>
      <c r="J277" s="61"/>
      <c r="K277" s="88"/>
      <c r="L277" s="88"/>
      <c r="M277" s="88"/>
      <c r="N277" s="88"/>
      <c r="O277" s="88"/>
      <c r="P277" s="72"/>
      <c r="Q277" s="61"/>
      <c r="R277" s="61"/>
      <c r="S277" s="61"/>
      <c r="T277" s="57"/>
    </row>
    <row r="278" spans="1:20" customFormat="1" ht="15">
      <c r="A278" s="94"/>
      <c r="B278" s="83"/>
      <c r="C278" s="89"/>
      <c r="D278" s="89"/>
      <c r="E278" s="67"/>
      <c r="F278" s="68"/>
      <c r="G278" s="64" t="s">
        <v>428</v>
      </c>
      <c r="H278" s="60" t="s">
        <v>298</v>
      </c>
      <c r="I278" s="64" t="s">
        <v>429</v>
      </c>
      <c r="J278" s="60" t="s">
        <v>327</v>
      </c>
      <c r="K278" s="86">
        <v>1</v>
      </c>
      <c r="L278" s="86">
        <v>0</v>
      </c>
      <c r="M278" s="86">
        <v>1</v>
      </c>
      <c r="N278" s="86">
        <v>1</v>
      </c>
      <c r="O278" s="86">
        <v>1</v>
      </c>
      <c r="P278" s="71">
        <v>1</v>
      </c>
      <c r="Q278" s="60"/>
      <c r="R278" s="60"/>
      <c r="S278" s="60"/>
      <c r="T278" s="56" t="s">
        <v>85</v>
      </c>
    </row>
    <row r="279" spans="1:20" customFormat="1" ht="15">
      <c r="A279" s="94"/>
      <c r="B279" s="83"/>
      <c r="C279" s="89"/>
      <c r="D279" s="89"/>
      <c r="E279" s="67"/>
      <c r="F279" s="68"/>
      <c r="G279" s="68"/>
      <c r="H279" s="67"/>
      <c r="I279" s="68"/>
      <c r="J279" s="67"/>
      <c r="K279" s="87"/>
      <c r="L279" s="87"/>
      <c r="M279" s="87"/>
      <c r="N279" s="87"/>
      <c r="O279" s="87"/>
      <c r="P279" s="90"/>
      <c r="Q279" s="67"/>
      <c r="R279" s="67"/>
      <c r="S279" s="67"/>
      <c r="T279" s="76"/>
    </row>
    <row r="280" spans="1:20" customFormat="1" ht="99" customHeight="1">
      <c r="A280" s="94"/>
      <c r="B280" s="83"/>
      <c r="C280" s="89"/>
      <c r="D280" s="89"/>
      <c r="E280" s="67"/>
      <c r="F280" s="68"/>
      <c r="G280" s="65"/>
      <c r="H280" s="61"/>
      <c r="I280" s="65"/>
      <c r="J280" s="61"/>
      <c r="K280" s="88"/>
      <c r="L280" s="88"/>
      <c r="M280" s="88"/>
      <c r="N280" s="88"/>
      <c r="O280" s="88"/>
      <c r="P280" s="72"/>
      <c r="Q280" s="61"/>
      <c r="R280" s="61"/>
      <c r="S280" s="61"/>
      <c r="T280" s="57"/>
    </row>
    <row r="281" spans="1:20" customFormat="1" ht="15">
      <c r="A281" s="94"/>
      <c r="B281" s="83"/>
      <c r="C281" s="89"/>
      <c r="D281" s="89"/>
      <c r="E281" s="67"/>
      <c r="F281" s="68"/>
      <c r="G281" s="64" t="s">
        <v>164</v>
      </c>
      <c r="H281" s="60" t="s">
        <v>241</v>
      </c>
      <c r="I281" s="64" t="s">
        <v>316</v>
      </c>
      <c r="J281" s="60" t="s">
        <v>327</v>
      </c>
      <c r="K281" s="86">
        <v>0.9</v>
      </c>
      <c r="L281" s="86">
        <v>0</v>
      </c>
      <c r="M281" s="86">
        <v>0.9</v>
      </c>
      <c r="N281" s="86">
        <v>0.9</v>
      </c>
      <c r="O281" s="86">
        <v>0.9</v>
      </c>
      <c r="P281" s="71">
        <v>0.9</v>
      </c>
      <c r="Q281" s="60"/>
      <c r="R281" s="60"/>
      <c r="S281" s="60"/>
      <c r="T281" s="56" t="s">
        <v>85</v>
      </c>
    </row>
    <row r="282" spans="1:20" customFormat="1" ht="15">
      <c r="A282" s="94"/>
      <c r="B282" s="83"/>
      <c r="C282" s="89"/>
      <c r="D282" s="89"/>
      <c r="E282" s="67"/>
      <c r="F282" s="68"/>
      <c r="G282" s="68"/>
      <c r="H282" s="67"/>
      <c r="I282" s="68"/>
      <c r="J282" s="67"/>
      <c r="K282" s="87"/>
      <c r="L282" s="87"/>
      <c r="M282" s="87"/>
      <c r="N282" s="87"/>
      <c r="O282" s="87"/>
      <c r="P282" s="90"/>
      <c r="Q282" s="67"/>
      <c r="R282" s="67"/>
      <c r="S282" s="67"/>
      <c r="T282" s="76"/>
    </row>
    <row r="283" spans="1:20" customFormat="1" ht="50.25" customHeight="1">
      <c r="A283" s="94"/>
      <c r="B283" s="83"/>
      <c r="C283" s="89"/>
      <c r="D283" s="89"/>
      <c r="E283" s="67"/>
      <c r="F283" s="68"/>
      <c r="G283" s="68"/>
      <c r="H283" s="67"/>
      <c r="I283" s="68"/>
      <c r="J283" s="67"/>
      <c r="K283" s="87"/>
      <c r="L283" s="87"/>
      <c r="M283" s="87"/>
      <c r="N283" s="87"/>
      <c r="O283" s="87"/>
      <c r="P283" s="90"/>
      <c r="Q283" s="67"/>
      <c r="R283" s="67"/>
      <c r="S283" s="67"/>
      <c r="T283" s="76"/>
    </row>
    <row r="284" spans="1:20" customFormat="1" ht="86.25" customHeight="1">
      <c r="A284" s="94"/>
      <c r="B284" s="83"/>
      <c r="C284" s="89"/>
      <c r="D284" s="89"/>
      <c r="E284" s="67"/>
      <c r="F284" s="68"/>
      <c r="G284" s="65"/>
      <c r="H284" s="61"/>
      <c r="I284" s="65"/>
      <c r="J284" s="61"/>
      <c r="K284" s="88"/>
      <c r="L284" s="88"/>
      <c r="M284" s="88"/>
      <c r="N284" s="88"/>
      <c r="O284" s="88"/>
      <c r="P284" s="72"/>
      <c r="Q284" s="61"/>
      <c r="R284" s="61"/>
      <c r="S284" s="61"/>
      <c r="T284" s="57"/>
    </row>
    <row r="285" spans="1:20" customFormat="1" ht="15">
      <c r="A285" s="94"/>
      <c r="B285" s="83"/>
      <c r="C285" s="89"/>
      <c r="D285" s="89"/>
      <c r="E285" s="67"/>
      <c r="F285" s="68"/>
      <c r="G285" s="64" t="s">
        <v>39</v>
      </c>
      <c r="H285" s="60" t="s">
        <v>242</v>
      </c>
      <c r="I285" s="64" t="s">
        <v>40</v>
      </c>
      <c r="J285" s="60" t="s">
        <v>327</v>
      </c>
      <c r="K285" s="86">
        <v>0.9</v>
      </c>
      <c r="L285" s="86">
        <v>0</v>
      </c>
      <c r="M285" s="86">
        <v>0.9</v>
      </c>
      <c r="N285" s="86">
        <v>0.9</v>
      </c>
      <c r="O285" s="86">
        <v>0.9</v>
      </c>
      <c r="P285" s="71">
        <v>0.9</v>
      </c>
      <c r="Q285" s="60"/>
      <c r="R285" s="60"/>
      <c r="S285" s="60"/>
      <c r="T285" s="56" t="s">
        <v>85</v>
      </c>
    </row>
    <row r="286" spans="1:20" customFormat="1" ht="15">
      <c r="A286" s="94"/>
      <c r="B286" s="83"/>
      <c r="C286" s="89"/>
      <c r="D286" s="89"/>
      <c r="E286" s="67"/>
      <c r="F286" s="68"/>
      <c r="G286" s="68"/>
      <c r="H286" s="67"/>
      <c r="I286" s="68"/>
      <c r="J286" s="67"/>
      <c r="K286" s="87"/>
      <c r="L286" s="87"/>
      <c r="M286" s="87"/>
      <c r="N286" s="87"/>
      <c r="O286" s="87"/>
      <c r="P286" s="90"/>
      <c r="Q286" s="67"/>
      <c r="R286" s="67"/>
      <c r="S286" s="67"/>
      <c r="T286" s="76"/>
    </row>
    <row r="287" spans="1:20" customFormat="1" ht="15">
      <c r="A287" s="94"/>
      <c r="B287" s="83"/>
      <c r="C287" s="89"/>
      <c r="D287" s="89"/>
      <c r="E287" s="67"/>
      <c r="F287" s="68"/>
      <c r="G287" s="68"/>
      <c r="H287" s="67"/>
      <c r="I287" s="68"/>
      <c r="J287" s="67"/>
      <c r="K287" s="87"/>
      <c r="L287" s="87"/>
      <c r="M287" s="87"/>
      <c r="N287" s="87"/>
      <c r="O287" s="87"/>
      <c r="P287" s="90"/>
      <c r="Q287" s="67"/>
      <c r="R287" s="67"/>
      <c r="S287" s="67"/>
      <c r="T287" s="76"/>
    </row>
    <row r="288" spans="1:20" customFormat="1" ht="33" customHeight="1">
      <c r="A288" s="94"/>
      <c r="B288" s="83"/>
      <c r="C288" s="89"/>
      <c r="D288" s="89"/>
      <c r="E288" s="67"/>
      <c r="F288" s="68"/>
      <c r="G288" s="65"/>
      <c r="H288" s="61"/>
      <c r="I288" s="65"/>
      <c r="J288" s="61"/>
      <c r="K288" s="88"/>
      <c r="L288" s="88"/>
      <c r="M288" s="88"/>
      <c r="N288" s="88"/>
      <c r="O288" s="88"/>
      <c r="P288" s="72"/>
      <c r="Q288" s="61"/>
      <c r="R288" s="61"/>
      <c r="S288" s="61"/>
      <c r="T288" s="57"/>
    </row>
    <row r="289" spans="1:20" customFormat="1" ht="15">
      <c r="A289" s="94"/>
      <c r="B289" s="83"/>
      <c r="C289" s="89"/>
      <c r="D289" s="89"/>
      <c r="E289" s="67"/>
      <c r="F289" s="68"/>
      <c r="G289" s="64" t="s">
        <v>297</v>
      </c>
      <c r="H289" s="60" t="s">
        <v>243</v>
      </c>
      <c r="I289" s="64" t="s">
        <v>430</v>
      </c>
      <c r="J289" s="60" t="s">
        <v>327</v>
      </c>
      <c r="K289" s="86">
        <v>0.9</v>
      </c>
      <c r="L289" s="86">
        <v>0</v>
      </c>
      <c r="M289" s="86">
        <v>0.9</v>
      </c>
      <c r="N289" s="86">
        <v>0.9</v>
      </c>
      <c r="O289" s="86">
        <v>0.9</v>
      </c>
      <c r="P289" s="71">
        <v>0.9</v>
      </c>
      <c r="Q289" s="60"/>
      <c r="R289" s="60"/>
      <c r="S289" s="60"/>
      <c r="T289" s="56" t="s">
        <v>85</v>
      </c>
    </row>
    <row r="290" spans="1:20" customFormat="1" ht="15">
      <c r="A290" s="94"/>
      <c r="B290" s="83"/>
      <c r="C290" s="89"/>
      <c r="D290" s="89"/>
      <c r="E290" s="67"/>
      <c r="F290" s="68"/>
      <c r="G290" s="68"/>
      <c r="H290" s="67"/>
      <c r="I290" s="68"/>
      <c r="J290" s="67"/>
      <c r="K290" s="87"/>
      <c r="L290" s="87"/>
      <c r="M290" s="87"/>
      <c r="N290" s="87"/>
      <c r="O290" s="87"/>
      <c r="P290" s="90"/>
      <c r="Q290" s="67"/>
      <c r="R290" s="67"/>
      <c r="S290" s="67"/>
      <c r="T290" s="76"/>
    </row>
    <row r="291" spans="1:20" customFormat="1" ht="22.5" customHeight="1">
      <c r="A291" s="94"/>
      <c r="B291" s="83"/>
      <c r="C291" s="89"/>
      <c r="D291" s="89"/>
      <c r="E291" s="61"/>
      <c r="F291" s="65"/>
      <c r="G291" s="65"/>
      <c r="H291" s="61"/>
      <c r="I291" s="65"/>
      <c r="J291" s="61"/>
      <c r="K291" s="88"/>
      <c r="L291" s="88"/>
      <c r="M291" s="88"/>
      <c r="N291" s="88"/>
      <c r="O291" s="88"/>
      <c r="P291" s="72"/>
      <c r="Q291" s="61"/>
      <c r="R291" s="61"/>
      <c r="S291" s="61"/>
      <c r="T291" s="57"/>
    </row>
    <row r="292" spans="1:20" customFormat="1" ht="43.5" hidden="1" customHeight="1">
      <c r="A292" s="94"/>
      <c r="B292" s="83"/>
      <c r="C292" s="89"/>
      <c r="D292" s="89"/>
      <c r="E292" s="97" t="s">
        <v>31</v>
      </c>
      <c r="F292" s="152" t="s">
        <v>109</v>
      </c>
      <c r="G292" s="9" t="s">
        <v>125</v>
      </c>
      <c r="H292" s="24" t="s">
        <v>244</v>
      </c>
      <c r="I292" s="9" t="s">
        <v>128</v>
      </c>
      <c r="J292" s="23" t="s">
        <v>328</v>
      </c>
      <c r="K292" s="24">
        <f>M292+N292+O292+P292</f>
        <v>1</v>
      </c>
      <c r="L292" s="24">
        <v>0</v>
      </c>
      <c r="M292" s="23">
        <v>0</v>
      </c>
      <c r="N292" s="23">
        <v>0</v>
      </c>
      <c r="O292" s="23">
        <v>1</v>
      </c>
      <c r="P292" s="23">
        <v>0</v>
      </c>
      <c r="Q292" s="38">
        <v>0</v>
      </c>
      <c r="R292" s="38">
        <v>0</v>
      </c>
      <c r="S292" s="38">
        <v>0</v>
      </c>
      <c r="T292" s="49" t="s">
        <v>31</v>
      </c>
    </row>
    <row r="293" spans="1:20" customFormat="1" ht="62.25" hidden="1" customHeight="1">
      <c r="A293" s="94"/>
      <c r="B293" s="83"/>
      <c r="C293" s="89"/>
      <c r="D293" s="89"/>
      <c r="E293" s="97"/>
      <c r="F293" s="152"/>
      <c r="G293" s="9" t="s">
        <v>126</v>
      </c>
      <c r="H293" s="24" t="s">
        <v>245</v>
      </c>
      <c r="I293" s="3" t="s">
        <v>129</v>
      </c>
      <c r="J293" s="24" t="s">
        <v>327</v>
      </c>
      <c r="K293" s="27">
        <f>P293</f>
        <v>1</v>
      </c>
      <c r="L293" s="27">
        <v>0</v>
      </c>
      <c r="M293" s="27">
        <v>0</v>
      </c>
      <c r="N293" s="27">
        <v>1</v>
      </c>
      <c r="O293" s="27">
        <v>1</v>
      </c>
      <c r="P293" s="27">
        <v>1</v>
      </c>
      <c r="Q293" s="11">
        <v>1</v>
      </c>
      <c r="R293" s="11">
        <v>1</v>
      </c>
      <c r="S293" s="11">
        <v>0</v>
      </c>
      <c r="T293" s="49" t="s">
        <v>31</v>
      </c>
    </row>
    <row r="294" spans="1:20" customFormat="1" ht="64.5" hidden="1" customHeight="1">
      <c r="A294" s="94"/>
      <c r="B294" s="83"/>
      <c r="C294" s="89"/>
      <c r="D294" s="89"/>
      <c r="E294" s="97"/>
      <c r="F294" s="152"/>
      <c r="G294" s="9" t="s">
        <v>127</v>
      </c>
      <c r="H294" s="24" t="s">
        <v>246</v>
      </c>
      <c r="I294" s="3" t="s">
        <v>129</v>
      </c>
      <c r="J294" s="24" t="s">
        <v>327</v>
      </c>
      <c r="K294" s="27">
        <f>P294</f>
        <v>1</v>
      </c>
      <c r="L294" s="27">
        <v>0</v>
      </c>
      <c r="M294" s="27">
        <v>0</v>
      </c>
      <c r="N294" s="27">
        <v>1</v>
      </c>
      <c r="O294" s="27">
        <v>1</v>
      </c>
      <c r="P294" s="27">
        <v>1</v>
      </c>
      <c r="Q294" s="11">
        <v>1</v>
      </c>
      <c r="R294" s="11">
        <v>1</v>
      </c>
      <c r="S294" s="11">
        <v>0</v>
      </c>
      <c r="T294" s="49" t="s">
        <v>31</v>
      </c>
    </row>
    <row r="295" spans="1:20" customFormat="1" ht="77.25" hidden="1" customHeight="1">
      <c r="A295" s="94"/>
      <c r="B295" s="83"/>
      <c r="C295" s="89"/>
      <c r="D295" s="89"/>
      <c r="E295" s="83" t="s">
        <v>28</v>
      </c>
      <c r="F295" s="3" t="s">
        <v>153</v>
      </c>
      <c r="G295" s="21" t="s">
        <v>36</v>
      </c>
      <c r="H295" s="38" t="s">
        <v>247</v>
      </c>
      <c r="I295" s="21" t="s">
        <v>37</v>
      </c>
      <c r="J295" s="38" t="s">
        <v>327</v>
      </c>
      <c r="K295" s="19">
        <v>1</v>
      </c>
      <c r="L295" s="19">
        <v>1</v>
      </c>
      <c r="M295" s="19">
        <v>1</v>
      </c>
      <c r="N295" s="19">
        <v>1</v>
      </c>
      <c r="O295" s="19">
        <v>1</v>
      </c>
      <c r="P295" s="11">
        <v>1</v>
      </c>
      <c r="Q295" s="19">
        <v>1</v>
      </c>
      <c r="R295" s="13"/>
      <c r="S295" s="13"/>
      <c r="T295" s="49" t="s">
        <v>28</v>
      </c>
    </row>
    <row r="296" spans="1:20" ht="51.75" hidden="1" customHeight="1" thickBot="1">
      <c r="A296" s="95"/>
      <c r="B296" s="84"/>
      <c r="C296" s="96"/>
      <c r="D296" s="96"/>
      <c r="E296" s="84"/>
      <c r="F296" s="50" t="s">
        <v>56</v>
      </c>
      <c r="G296" s="51" t="s">
        <v>57</v>
      </c>
      <c r="H296" s="52" t="s">
        <v>248</v>
      </c>
      <c r="I296" s="51" t="s">
        <v>409</v>
      </c>
      <c r="J296" s="52" t="s">
        <v>327</v>
      </c>
      <c r="K296" s="53">
        <f>P296</f>
        <v>0.79</v>
      </c>
      <c r="L296" s="53">
        <v>0.75</v>
      </c>
      <c r="M296" s="53">
        <v>0.75</v>
      </c>
      <c r="N296" s="53">
        <v>0.75</v>
      </c>
      <c r="O296" s="53">
        <v>0.77</v>
      </c>
      <c r="P296" s="54">
        <v>0.79</v>
      </c>
      <c r="Q296" s="53">
        <v>0.8</v>
      </c>
      <c r="R296" s="53"/>
      <c r="S296" s="53"/>
      <c r="T296" s="55" t="s">
        <v>28</v>
      </c>
    </row>
  </sheetData>
  <autoFilter ref="A5:T296">
    <filterColumn colId="19">
      <filters blank="1">
        <filter val="DDS"/>
        <filter val="Despacho Ministro"/>
        <filter val="DEUT"/>
        <filter val="Dirección Programas"/>
        <filter val="DIVIS"/>
        <filter val="DSH"/>
        <filter val="GAUA _x000a_"/>
        <filter val="GCID"/>
        <filter val="Grupo de comunicaciones estratégicas"/>
        <filter val="GTH"/>
        <filter val="OAP"/>
        <filter val="OCI"/>
        <filter val="Of. TIC"/>
        <filter val="Oficina Asesora Jurídica"/>
        <filter val="SFP"/>
        <filter val="SSA"/>
        <filter val="TIC"/>
      </filters>
    </filterColumn>
  </autoFilter>
  <mergeCells count="844">
    <mergeCell ref="K93:K95"/>
    <mergeCell ref="L93:L95"/>
    <mergeCell ref="M93:M95"/>
    <mergeCell ref="N93:N95"/>
    <mergeCell ref="O93:O95"/>
    <mergeCell ref="P93:P95"/>
    <mergeCell ref="T93:T95"/>
    <mergeCell ref="O84:O86"/>
    <mergeCell ref="P84:P86"/>
    <mergeCell ref="T84:T86"/>
    <mergeCell ref="K87:K89"/>
    <mergeCell ref="L87:L89"/>
    <mergeCell ref="M87:M89"/>
    <mergeCell ref="N87:N89"/>
    <mergeCell ref="O87:O89"/>
    <mergeCell ref="P87:P89"/>
    <mergeCell ref="T87:T89"/>
    <mergeCell ref="L90:L92"/>
    <mergeCell ref="M90:M92"/>
    <mergeCell ref="N90:N92"/>
    <mergeCell ref="L76:L79"/>
    <mergeCell ref="M76:M79"/>
    <mergeCell ref="N76:N79"/>
    <mergeCell ref="O76:O79"/>
    <mergeCell ref="P76:P79"/>
    <mergeCell ref="T76:T79"/>
    <mergeCell ref="H84:H86"/>
    <mergeCell ref="I84:I86"/>
    <mergeCell ref="J84:J86"/>
    <mergeCell ref="K84:K86"/>
    <mergeCell ref="L84:L86"/>
    <mergeCell ref="M84:M86"/>
    <mergeCell ref="N84:N86"/>
    <mergeCell ref="G84:G86"/>
    <mergeCell ref="G90:G92"/>
    <mergeCell ref="H90:H92"/>
    <mergeCell ref="I90:I92"/>
    <mergeCell ref="J90:J92"/>
    <mergeCell ref="G87:G89"/>
    <mergeCell ref="H87:H89"/>
    <mergeCell ref="O90:O92"/>
    <mergeCell ref="P90:P92"/>
    <mergeCell ref="J87:J89"/>
    <mergeCell ref="L4:L5"/>
    <mergeCell ref="J4:J5"/>
    <mergeCell ref="M4:S4"/>
    <mergeCell ref="G4:G5"/>
    <mergeCell ref="H4:H5"/>
    <mergeCell ref="I4:I5"/>
    <mergeCell ref="K4:K5"/>
    <mergeCell ref="A1:B3"/>
    <mergeCell ref="T4:T5"/>
    <mergeCell ref="A4:A5"/>
    <mergeCell ref="B4:B5"/>
    <mergeCell ref="C4:C5"/>
    <mergeCell ref="D4:D5"/>
    <mergeCell ref="E4:E5"/>
    <mergeCell ref="F4:F5"/>
    <mergeCell ref="P1:T1"/>
    <mergeCell ref="P2:T2"/>
    <mergeCell ref="P3:T3"/>
    <mergeCell ref="C1:O3"/>
    <mergeCell ref="G285:G288"/>
    <mergeCell ref="H285:H288"/>
    <mergeCell ref="E292:E294"/>
    <mergeCell ref="F292:F294"/>
    <mergeCell ref="A225:A269"/>
    <mergeCell ref="B225:B269"/>
    <mergeCell ref="C225:C269"/>
    <mergeCell ref="D225:D269"/>
    <mergeCell ref="R225:R229"/>
    <mergeCell ref="Q225:Q229"/>
    <mergeCell ref="G256:G258"/>
    <mergeCell ref="G259:G261"/>
    <mergeCell ref="G262:G263"/>
    <mergeCell ref="F233:F263"/>
    <mergeCell ref="K244:K251"/>
    <mergeCell ref="L244:L251"/>
    <mergeCell ref="M244:M251"/>
    <mergeCell ref="N244:N251"/>
    <mergeCell ref="O244:O251"/>
    <mergeCell ref="P244:P251"/>
    <mergeCell ref="O264:O266"/>
    <mergeCell ref="P264:P266"/>
    <mergeCell ref="M275:M277"/>
    <mergeCell ref="E225:E266"/>
    <mergeCell ref="A214:A224"/>
    <mergeCell ref="N176:N178"/>
    <mergeCell ref="P11:P13"/>
    <mergeCell ref="T11:T13"/>
    <mergeCell ref="K90:K92"/>
    <mergeCell ref="F225:F232"/>
    <mergeCell ref="G252:G255"/>
    <mergeCell ref="H252:H255"/>
    <mergeCell ref="G278:G280"/>
    <mergeCell ref="H278:H280"/>
    <mergeCell ref="S225:S229"/>
    <mergeCell ref="G29:G30"/>
    <mergeCell ref="T24:T25"/>
    <mergeCell ref="P26:P28"/>
    <mergeCell ref="O11:O13"/>
    <mergeCell ref="S185:S187"/>
    <mergeCell ref="G70:G75"/>
    <mergeCell ref="K73:K75"/>
    <mergeCell ref="L73:L75"/>
    <mergeCell ref="M73:M75"/>
    <mergeCell ref="N73:N75"/>
    <mergeCell ref="O73:O75"/>
    <mergeCell ref="P73:P75"/>
    <mergeCell ref="T73:T75"/>
    <mergeCell ref="G185:G187"/>
    <mergeCell ref="H185:H187"/>
    <mergeCell ref="I185:I187"/>
    <mergeCell ref="K185:K187"/>
    <mergeCell ref="A173:A213"/>
    <mergeCell ref="B173:B213"/>
    <mergeCell ref="C173:C213"/>
    <mergeCell ref="D173:D213"/>
    <mergeCell ref="J185:J187"/>
    <mergeCell ref="G182:G184"/>
    <mergeCell ref="H182:H184"/>
    <mergeCell ref="I182:I184"/>
    <mergeCell ref="K191:K192"/>
    <mergeCell ref="G173:G175"/>
    <mergeCell ref="G176:G178"/>
    <mergeCell ref="H173:H175"/>
    <mergeCell ref="H176:H178"/>
    <mergeCell ref="I173:I175"/>
    <mergeCell ref="I176:I178"/>
    <mergeCell ref="J176:J178"/>
    <mergeCell ref="K176:K178"/>
    <mergeCell ref="G191:G192"/>
    <mergeCell ref="H191:H192"/>
    <mergeCell ref="I191:I192"/>
    <mergeCell ref="A171:A172"/>
    <mergeCell ref="B171:B172"/>
    <mergeCell ref="C171:C172"/>
    <mergeCell ref="D171:D172"/>
    <mergeCell ref="E171:E172"/>
    <mergeCell ref="F171:F172"/>
    <mergeCell ref="A168:A170"/>
    <mergeCell ref="B168:B170"/>
    <mergeCell ref="C168:C170"/>
    <mergeCell ref="D168:D170"/>
    <mergeCell ref="E168:E170"/>
    <mergeCell ref="F168:F169"/>
    <mergeCell ref="A84:A167"/>
    <mergeCell ref="B84:B167"/>
    <mergeCell ref="C84:C167"/>
    <mergeCell ref="D84:D167"/>
    <mergeCell ref="E154:E165"/>
    <mergeCell ref="F154:F165"/>
    <mergeCell ref="E166:E167"/>
    <mergeCell ref="F84:F112"/>
    <mergeCell ref="B11:B13"/>
    <mergeCell ref="C11:C13"/>
    <mergeCell ref="D11:D13"/>
    <mergeCell ref="E11:E13"/>
    <mergeCell ref="F113:F153"/>
    <mergeCell ref="A11:A13"/>
    <mergeCell ref="F11:F13"/>
    <mergeCell ref="E70:E79"/>
    <mergeCell ref="E84:E153"/>
    <mergeCell ref="A14:A69"/>
    <mergeCell ref="B14:B69"/>
    <mergeCell ref="C14:C69"/>
    <mergeCell ref="A6:A10"/>
    <mergeCell ref="B6:B10"/>
    <mergeCell ref="C6:C10"/>
    <mergeCell ref="D6:D10"/>
    <mergeCell ref="E6:E10"/>
    <mergeCell ref="F6:F10"/>
    <mergeCell ref="A70:A83"/>
    <mergeCell ref="B70:B83"/>
    <mergeCell ref="C70:C83"/>
    <mergeCell ref="D70:D83"/>
    <mergeCell ref="E67:E69"/>
    <mergeCell ref="E80:E83"/>
    <mergeCell ref="D14:D69"/>
    <mergeCell ref="E14:E66"/>
    <mergeCell ref="F14:F66"/>
    <mergeCell ref="G11:G13"/>
    <mergeCell ref="H11:H13"/>
    <mergeCell ref="I11:I13"/>
    <mergeCell ref="J11:J13"/>
    <mergeCell ref="K11:K13"/>
    <mergeCell ref="L11:L13"/>
    <mergeCell ref="M11:M13"/>
    <mergeCell ref="N11:N13"/>
    <mergeCell ref="F70:F79"/>
    <mergeCell ref="G26:G28"/>
    <mergeCell ref="H26:H28"/>
    <mergeCell ref="I26:I28"/>
    <mergeCell ref="J26:J28"/>
    <mergeCell ref="K26:K28"/>
    <mergeCell ref="L26:L28"/>
    <mergeCell ref="I31:I33"/>
    <mergeCell ref="H29:H30"/>
    <mergeCell ref="M26:M28"/>
    <mergeCell ref="N26:N28"/>
    <mergeCell ref="K37:K39"/>
    <mergeCell ref="L37:L39"/>
    <mergeCell ref="M37:M39"/>
    <mergeCell ref="N37:N39"/>
    <mergeCell ref="G76:G79"/>
    <mergeCell ref="P22:P23"/>
    <mergeCell ref="T22:T23"/>
    <mergeCell ref="G24:G25"/>
    <mergeCell ref="H24:H25"/>
    <mergeCell ref="I24:I25"/>
    <mergeCell ref="J24:J25"/>
    <mergeCell ref="K24:K25"/>
    <mergeCell ref="L24:L25"/>
    <mergeCell ref="M24:M25"/>
    <mergeCell ref="N24:N25"/>
    <mergeCell ref="O24:O25"/>
    <mergeCell ref="P24:P25"/>
    <mergeCell ref="G22:G23"/>
    <mergeCell ref="H22:H23"/>
    <mergeCell ref="I22:I23"/>
    <mergeCell ref="J22:J23"/>
    <mergeCell ref="K22:K23"/>
    <mergeCell ref="L22:L23"/>
    <mergeCell ref="M22:M23"/>
    <mergeCell ref="N22:N23"/>
    <mergeCell ref="O22:O23"/>
    <mergeCell ref="I29:I30"/>
    <mergeCell ref="J29:J30"/>
    <mergeCell ref="K29:K30"/>
    <mergeCell ref="L29:L30"/>
    <mergeCell ref="M29:M30"/>
    <mergeCell ref="N29:N30"/>
    <mergeCell ref="O29:O30"/>
    <mergeCell ref="P29:P30"/>
    <mergeCell ref="T26:T28"/>
    <mergeCell ref="O26:O28"/>
    <mergeCell ref="J31:J33"/>
    <mergeCell ref="K31:K33"/>
    <mergeCell ref="L31:L33"/>
    <mergeCell ref="M31:M33"/>
    <mergeCell ref="N31:N33"/>
    <mergeCell ref="O31:O33"/>
    <mergeCell ref="T29:T30"/>
    <mergeCell ref="T31:T33"/>
    <mergeCell ref="P31:P33"/>
    <mergeCell ref="I37:I39"/>
    <mergeCell ref="O37:O39"/>
    <mergeCell ref="P37:P39"/>
    <mergeCell ref="T37:T39"/>
    <mergeCell ref="I34:I36"/>
    <mergeCell ref="J34:J36"/>
    <mergeCell ref="K34:K36"/>
    <mergeCell ref="L34:L36"/>
    <mergeCell ref="M34:M36"/>
    <mergeCell ref="N34:N36"/>
    <mergeCell ref="O34:O36"/>
    <mergeCell ref="P34:P36"/>
    <mergeCell ref="T34:T36"/>
    <mergeCell ref="P43:P48"/>
    <mergeCell ref="T43:T48"/>
    <mergeCell ref="G40:G42"/>
    <mergeCell ref="H40:H42"/>
    <mergeCell ref="I40:I42"/>
    <mergeCell ref="J40:J42"/>
    <mergeCell ref="K40:K42"/>
    <mergeCell ref="L40:L42"/>
    <mergeCell ref="M40:M42"/>
    <mergeCell ref="N40:N42"/>
    <mergeCell ref="O40:O42"/>
    <mergeCell ref="P40:P42"/>
    <mergeCell ref="T40:T42"/>
    <mergeCell ref="K49:K52"/>
    <mergeCell ref="L49:L52"/>
    <mergeCell ref="M49:M52"/>
    <mergeCell ref="N49:N52"/>
    <mergeCell ref="O49:O52"/>
    <mergeCell ref="G43:G48"/>
    <mergeCell ref="H43:H48"/>
    <mergeCell ref="I43:I48"/>
    <mergeCell ref="J43:J48"/>
    <mergeCell ref="K43:K48"/>
    <mergeCell ref="L43:L48"/>
    <mergeCell ref="M43:M48"/>
    <mergeCell ref="N43:N48"/>
    <mergeCell ref="O43:O48"/>
    <mergeCell ref="P49:P52"/>
    <mergeCell ref="T49:T52"/>
    <mergeCell ref="G60:G62"/>
    <mergeCell ref="H60:H62"/>
    <mergeCell ref="I60:I62"/>
    <mergeCell ref="J60:J62"/>
    <mergeCell ref="K60:K62"/>
    <mergeCell ref="L60:L62"/>
    <mergeCell ref="M60:M62"/>
    <mergeCell ref="N60:N62"/>
    <mergeCell ref="O60:O62"/>
    <mergeCell ref="P60:P62"/>
    <mergeCell ref="T60:T62"/>
    <mergeCell ref="G56:G59"/>
    <mergeCell ref="H56:H59"/>
    <mergeCell ref="I56:I59"/>
    <mergeCell ref="J56:J59"/>
    <mergeCell ref="K56:K59"/>
    <mergeCell ref="L56:L59"/>
    <mergeCell ref="M56:M59"/>
    <mergeCell ref="G49:G52"/>
    <mergeCell ref="H49:H52"/>
    <mergeCell ref="I49:I52"/>
    <mergeCell ref="J49:J52"/>
    <mergeCell ref="P53:P55"/>
    <mergeCell ref="T53:T55"/>
    <mergeCell ref="G63:G65"/>
    <mergeCell ref="H63:H65"/>
    <mergeCell ref="I63:I65"/>
    <mergeCell ref="J63:J65"/>
    <mergeCell ref="K63:K65"/>
    <mergeCell ref="L63:L65"/>
    <mergeCell ref="M63:M65"/>
    <mergeCell ref="N63:N65"/>
    <mergeCell ref="O63:O65"/>
    <mergeCell ref="P63:P65"/>
    <mergeCell ref="T63:T65"/>
    <mergeCell ref="G53:G55"/>
    <mergeCell ref="H53:H55"/>
    <mergeCell ref="I53:I55"/>
    <mergeCell ref="J53:J55"/>
    <mergeCell ref="K53:K55"/>
    <mergeCell ref="L53:L55"/>
    <mergeCell ref="M53:M55"/>
    <mergeCell ref="N53:N55"/>
    <mergeCell ref="O53:O55"/>
    <mergeCell ref="P96:P102"/>
    <mergeCell ref="T96:T102"/>
    <mergeCell ref="N56:N59"/>
    <mergeCell ref="O56:O59"/>
    <mergeCell ref="P56:P59"/>
    <mergeCell ref="T56:T59"/>
    <mergeCell ref="H70:H72"/>
    <mergeCell ref="J70:J72"/>
    <mergeCell ref="K70:K72"/>
    <mergeCell ref="L70:L72"/>
    <mergeCell ref="M70:M72"/>
    <mergeCell ref="N70:N72"/>
    <mergeCell ref="O70:O72"/>
    <mergeCell ref="P70:P72"/>
    <mergeCell ref="T70:T72"/>
    <mergeCell ref="H76:H79"/>
    <mergeCell ref="I76:I79"/>
    <mergeCell ref="J76:J79"/>
    <mergeCell ref="K76:K79"/>
    <mergeCell ref="T90:T92"/>
    <mergeCell ref="J93:J95"/>
    <mergeCell ref="H73:H75"/>
    <mergeCell ref="I70:I75"/>
    <mergeCell ref="J73:J75"/>
    <mergeCell ref="G96:G102"/>
    <mergeCell ref="H96:H102"/>
    <mergeCell ref="I96:I102"/>
    <mergeCell ref="J96:J102"/>
    <mergeCell ref="K96:K102"/>
    <mergeCell ref="L96:L102"/>
    <mergeCell ref="M96:M102"/>
    <mergeCell ref="N96:N102"/>
    <mergeCell ref="O96:O102"/>
    <mergeCell ref="P103:P105"/>
    <mergeCell ref="T103:T105"/>
    <mergeCell ref="G106:G108"/>
    <mergeCell ref="H106:H108"/>
    <mergeCell ref="I106:I108"/>
    <mergeCell ref="J106:J108"/>
    <mergeCell ref="K106:K108"/>
    <mergeCell ref="L106:L108"/>
    <mergeCell ref="M106:M108"/>
    <mergeCell ref="N106:N108"/>
    <mergeCell ref="O106:O108"/>
    <mergeCell ref="P106:P108"/>
    <mergeCell ref="T106:T108"/>
    <mergeCell ref="G103:G105"/>
    <mergeCell ref="H103:H105"/>
    <mergeCell ref="I103:I105"/>
    <mergeCell ref="J103:J105"/>
    <mergeCell ref="K103:K105"/>
    <mergeCell ref="L103:L105"/>
    <mergeCell ref="M103:M105"/>
    <mergeCell ref="N103:N105"/>
    <mergeCell ref="O103:O105"/>
    <mergeCell ref="P113:P117"/>
    <mergeCell ref="T113:T117"/>
    <mergeCell ref="H110:H112"/>
    <mergeCell ref="G110:G112"/>
    <mergeCell ref="I110:I112"/>
    <mergeCell ref="J110:J112"/>
    <mergeCell ref="K110:K112"/>
    <mergeCell ref="L110:L112"/>
    <mergeCell ref="M110:M112"/>
    <mergeCell ref="N110:N112"/>
    <mergeCell ref="O110:O112"/>
    <mergeCell ref="P110:P112"/>
    <mergeCell ref="T110:T112"/>
    <mergeCell ref="G113:G117"/>
    <mergeCell ref="H113:H117"/>
    <mergeCell ref="I113:I117"/>
    <mergeCell ref="J113:J117"/>
    <mergeCell ref="K113:K117"/>
    <mergeCell ref="L113:L117"/>
    <mergeCell ref="M113:M117"/>
    <mergeCell ref="N113:N117"/>
    <mergeCell ref="O113:O117"/>
    <mergeCell ref="P118:P119"/>
    <mergeCell ref="T118:T119"/>
    <mergeCell ref="G120:G122"/>
    <mergeCell ref="H120:H122"/>
    <mergeCell ref="I120:I122"/>
    <mergeCell ref="J120:J122"/>
    <mergeCell ref="K120:K122"/>
    <mergeCell ref="L120:L122"/>
    <mergeCell ref="M120:M122"/>
    <mergeCell ref="N120:N122"/>
    <mergeCell ref="O120:O122"/>
    <mergeCell ref="P120:P122"/>
    <mergeCell ref="T120:T122"/>
    <mergeCell ref="G118:G119"/>
    <mergeCell ref="H118:H119"/>
    <mergeCell ref="I118:I119"/>
    <mergeCell ref="J118:J119"/>
    <mergeCell ref="K118:K119"/>
    <mergeCell ref="L118:L119"/>
    <mergeCell ref="M118:M119"/>
    <mergeCell ref="N118:N119"/>
    <mergeCell ref="O118:O119"/>
    <mergeCell ref="P123:P125"/>
    <mergeCell ref="T123:T125"/>
    <mergeCell ref="G126:G131"/>
    <mergeCell ref="H126:H131"/>
    <mergeCell ref="I126:I131"/>
    <mergeCell ref="J126:J131"/>
    <mergeCell ref="K126:K131"/>
    <mergeCell ref="L126:L131"/>
    <mergeCell ref="M126:M131"/>
    <mergeCell ref="N126:N131"/>
    <mergeCell ref="O126:O131"/>
    <mergeCell ref="P126:P131"/>
    <mergeCell ref="T126:T131"/>
    <mergeCell ref="G123:G125"/>
    <mergeCell ref="H123:H125"/>
    <mergeCell ref="I123:I125"/>
    <mergeCell ref="K123:K125"/>
    <mergeCell ref="L123:L125"/>
    <mergeCell ref="M123:M125"/>
    <mergeCell ref="N123:N125"/>
    <mergeCell ref="O123:O125"/>
    <mergeCell ref="N132:N153"/>
    <mergeCell ref="O132:O153"/>
    <mergeCell ref="T148:T150"/>
    <mergeCell ref="T151:T153"/>
    <mergeCell ref="T132:T134"/>
    <mergeCell ref="T135:T141"/>
    <mergeCell ref="T142:T144"/>
    <mergeCell ref="T145:T147"/>
    <mergeCell ref="P179:P181"/>
    <mergeCell ref="T179:T181"/>
    <mergeCell ref="T173:T175"/>
    <mergeCell ref="L176:L178"/>
    <mergeCell ref="M176:M178"/>
    <mergeCell ref="O176:O178"/>
    <mergeCell ref="P176:P178"/>
    <mergeCell ref="T176:T178"/>
    <mergeCell ref="G179:G181"/>
    <mergeCell ref="H179:H181"/>
    <mergeCell ref="I179:I181"/>
    <mergeCell ref="J179:J181"/>
    <mergeCell ref="K179:K181"/>
    <mergeCell ref="L179:L181"/>
    <mergeCell ref="M179:M181"/>
    <mergeCell ref="N179:N181"/>
    <mergeCell ref="O179:O181"/>
    <mergeCell ref="K182:K184"/>
    <mergeCell ref="L182:L184"/>
    <mergeCell ref="M182:M184"/>
    <mergeCell ref="N182:N184"/>
    <mergeCell ref="O182:O184"/>
    <mergeCell ref="P182:P184"/>
    <mergeCell ref="T182:T184"/>
    <mergeCell ref="O185:O187"/>
    <mergeCell ref="M185:M187"/>
    <mergeCell ref="N185:N187"/>
    <mergeCell ref="L185:L187"/>
    <mergeCell ref="T185:T187"/>
    <mergeCell ref="P185:P187"/>
    <mergeCell ref="Q185:Q187"/>
    <mergeCell ref="R185:R187"/>
    <mergeCell ref="G188:G190"/>
    <mergeCell ref="H188:H190"/>
    <mergeCell ref="I188:I190"/>
    <mergeCell ref="J188:J190"/>
    <mergeCell ref="K188:K190"/>
    <mergeCell ref="L188:L190"/>
    <mergeCell ref="L191:L192"/>
    <mergeCell ref="P196:P197"/>
    <mergeCell ref="T196:T197"/>
    <mergeCell ref="G193:G195"/>
    <mergeCell ref="H193:H195"/>
    <mergeCell ref="I193:I195"/>
    <mergeCell ref="J193:J195"/>
    <mergeCell ref="K193:K195"/>
    <mergeCell ref="L193:L195"/>
    <mergeCell ref="M193:M195"/>
    <mergeCell ref="N193:N195"/>
    <mergeCell ref="O193:O195"/>
    <mergeCell ref="P193:P195"/>
    <mergeCell ref="T193:T195"/>
    <mergeCell ref="T191:T192"/>
    <mergeCell ref="P188:P190"/>
    <mergeCell ref="T188:T190"/>
    <mergeCell ref="G205:G207"/>
    <mergeCell ref="H205:H207"/>
    <mergeCell ref="I205:I207"/>
    <mergeCell ref="G198:G204"/>
    <mergeCell ref="H198:H204"/>
    <mergeCell ref="G196:G197"/>
    <mergeCell ref="H196:H197"/>
    <mergeCell ref="I196:I197"/>
    <mergeCell ref="J196:J197"/>
    <mergeCell ref="K18:K19"/>
    <mergeCell ref="L18:L19"/>
    <mergeCell ref="M18:M19"/>
    <mergeCell ref="N18:N19"/>
    <mergeCell ref="O18:O19"/>
    <mergeCell ref="P18:P19"/>
    <mergeCell ref="T18:T19"/>
    <mergeCell ref="P233:P235"/>
    <mergeCell ref="T233:T235"/>
    <mergeCell ref="O191:O192"/>
    <mergeCell ref="M191:M192"/>
    <mergeCell ref="N191:N192"/>
    <mergeCell ref="P132:P153"/>
    <mergeCell ref="K173:K175"/>
    <mergeCell ref="L173:L175"/>
    <mergeCell ref="M173:M175"/>
    <mergeCell ref="N173:N175"/>
    <mergeCell ref="O173:O175"/>
    <mergeCell ref="P173:P175"/>
    <mergeCell ref="K216:K221"/>
    <mergeCell ref="L216:L221"/>
    <mergeCell ref="M216:M221"/>
    <mergeCell ref="N216:N221"/>
    <mergeCell ref="O216:O221"/>
    <mergeCell ref="F264:F266"/>
    <mergeCell ref="G264:G266"/>
    <mergeCell ref="H264:H266"/>
    <mergeCell ref="I264:I266"/>
    <mergeCell ref="J264:J266"/>
    <mergeCell ref="G18:G19"/>
    <mergeCell ref="H18:H19"/>
    <mergeCell ref="I18:I19"/>
    <mergeCell ref="J18:J19"/>
    <mergeCell ref="J173:J175"/>
    <mergeCell ref="G132:G153"/>
    <mergeCell ref="H132:H153"/>
    <mergeCell ref="I132:I153"/>
    <mergeCell ref="G225:G232"/>
    <mergeCell ref="G222:G224"/>
    <mergeCell ref="H222:H224"/>
    <mergeCell ref="I222:I224"/>
    <mergeCell ref="J222:J224"/>
    <mergeCell ref="G216:G221"/>
    <mergeCell ref="H216:H221"/>
    <mergeCell ref="I216:I221"/>
    <mergeCell ref="J216:J221"/>
    <mergeCell ref="G214:G215"/>
    <mergeCell ref="I236:I243"/>
    <mergeCell ref="B214:B224"/>
    <mergeCell ref="C214:C224"/>
    <mergeCell ref="D214:D224"/>
    <mergeCell ref="E214:E224"/>
    <mergeCell ref="F214:F224"/>
    <mergeCell ref="K222:K224"/>
    <mergeCell ref="L222:L224"/>
    <mergeCell ref="M222:M224"/>
    <mergeCell ref="N222:N224"/>
    <mergeCell ref="H214:H215"/>
    <mergeCell ref="I214:I215"/>
    <mergeCell ref="J214:J215"/>
    <mergeCell ref="K214:K215"/>
    <mergeCell ref="L214:L215"/>
    <mergeCell ref="M214:M215"/>
    <mergeCell ref="N214:N215"/>
    <mergeCell ref="K264:K266"/>
    <mergeCell ref="L264:L266"/>
    <mergeCell ref="M264:M266"/>
    <mergeCell ref="N264:N266"/>
    <mergeCell ref="I252:I255"/>
    <mergeCell ref="J252:J255"/>
    <mergeCell ref="K252:K255"/>
    <mergeCell ref="L252:L255"/>
    <mergeCell ref="M252:M255"/>
    <mergeCell ref="N252:N255"/>
    <mergeCell ref="T208:T211"/>
    <mergeCell ref="O252:O255"/>
    <mergeCell ref="P252:P255"/>
    <mergeCell ref="T252:T255"/>
    <mergeCell ref="T244:T251"/>
    <mergeCell ref="O222:O224"/>
    <mergeCell ref="P222:P224"/>
    <mergeCell ref="T222:T224"/>
    <mergeCell ref="O214:O215"/>
    <mergeCell ref="P214:P215"/>
    <mergeCell ref="T214:T215"/>
    <mergeCell ref="I225:I232"/>
    <mergeCell ref="J225:J232"/>
    <mergeCell ref="P225:P232"/>
    <mergeCell ref="J205:J207"/>
    <mergeCell ref="K205:K207"/>
    <mergeCell ref="L205:L207"/>
    <mergeCell ref="M205:M207"/>
    <mergeCell ref="N205:N207"/>
    <mergeCell ref="O205:O207"/>
    <mergeCell ref="P205:P207"/>
    <mergeCell ref="P208:P211"/>
    <mergeCell ref="J182:J184"/>
    <mergeCell ref="J123:J125"/>
    <mergeCell ref="I87:I89"/>
    <mergeCell ref="G93:G95"/>
    <mergeCell ref="K236:K243"/>
    <mergeCell ref="L236:L243"/>
    <mergeCell ref="M236:M243"/>
    <mergeCell ref="N236:N243"/>
    <mergeCell ref="O236:O243"/>
    <mergeCell ref="J132:J153"/>
    <mergeCell ref="K132:K153"/>
    <mergeCell ref="L132:L153"/>
    <mergeCell ref="M132:M153"/>
    <mergeCell ref="L196:L197"/>
    <mergeCell ref="M196:M197"/>
    <mergeCell ref="N196:N197"/>
    <mergeCell ref="O196:O197"/>
    <mergeCell ref="M188:M190"/>
    <mergeCell ref="N188:N190"/>
    <mergeCell ref="O188:O190"/>
    <mergeCell ref="N208:N211"/>
    <mergeCell ref="O208:O211"/>
    <mergeCell ref="K196:K197"/>
    <mergeCell ref="H225:H232"/>
    <mergeCell ref="E267:E268"/>
    <mergeCell ref="S281:S284"/>
    <mergeCell ref="T281:T284"/>
    <mergeCell ref="I278:I280"/>
    <mergeCell ref="T271:T274"/>
    <mergeCell ref="G275:G277"/>
    <mergeCell ref="H275:H277"/>
    <mergeCell ref="G34:G36"/>
    <mergeCell ref="G37:G39"/>
    <mergeCell ref="G244:G251"/>
    <mergeCell ref="G236:G243"/>
    <mergeCell ref="F173:F207"/>
    <mergeCell ref="I259:I261"/>
    <mergeCell ref="J259:J261"/>
    <mergeCell ref="J37:J39"/>
    <mergeCell ref="F80:F83"/>
    <mergeCell ref="I93:I95"/>
    <mergeCell ref="I198:I204"/>
    <mergeCell ref="J198:J204"/>
    <mergeCell ref="J191:J192"/>
    <mergeCell ref="G233:G235"/>
    <mergeCell ref="H233:H235"/>
    <mergeCell ref="I233:I235"/>
    <mergeCell ref="J233:J235"/>
    <mergeCell ref="S275:S277"/>
    <mergeCell ref="T275:T277"/>
    <mergeCell ref="R278:R280"/>
    <mergeCell ref="S278:S280"/>
    <mergeCell ref="G16:G17"/>
    <mergeCell ref="T264:T266"/>
    <mergeCell ref="A271:A296"/>
    <mergeCell ref="B271:B296"/>
    <mergeCell ref="C271:C296"/>
    <mergeCell ref="D271:D296"/>
    <mergeCell ref="F271:F291"/>
    <mergeCell ref="G271:G274"/>
    <mergeCell ref="H271:H274"/>
    <mergeCell ref="I271:I274"/>
    <mergeCell ref="J271:J274"/>
    <mergeCell ref="K271:K274"/>
    <mergeCell ref="L271:L274"/>
    <mergeCell ref="M271:M274"/>
    <mergeCell ref="N271:N274"/>
    <mergeCell ref="O271:O274"/>
    <mergeCell ref="P271:P274"/>
    <mergeCell ref="Q271:Q274"/>
    <mergeCell ref="R271:R274"/>
    <mergeCell ref="S271:S274"/>
    <mergeCell ref="R275:R277"/>
    <mergeCell ref="L281:L284"/>
    <mergeCell ref="M281:M284"/>
    <mergeCell ref="N281:N284"/>
    <mergeCell ref="O281:O284"/>
    <mergeCell ref="P281:P284"/>
    <mergeCell ref="Q281:Q284"/>
    <mergeCell ref="R281:R284"/>
    <mergeCell ref="R285:R288"/>
    <mergeCell ref="L278:L280"/>
    <mergeCell ref="M278:M280"/>
    <mergeCell ref="O278:O280"/>
    <mergeCell ref="P278:P280"/>
    <mergeCell ref="Q278:Q280"/>
    <mergeCell ref="N275:N277"/>
    <mergeCell ref="O275:O277"/>
    <mergeCell ref="P275:P277"/>
    <mergeCell ref="L285:L288"/>
    <mergeCell ref="M285:M288"/>
    <mergeCell ref="N285:N288"/>
    <mergeCell ref="O285:O288"/>
    <mergeCell ref="P285:P288"/>
    <mergeCell ref="Q285:Q288"/>
    <mergeCell ref="Q275:Q277"/>
    <mergeCell ref="S285:S288"/>
    <mergeCell ref="T285:T288"/>
    <mergeCell ref="G289:G291"/>
    <mergeCell ref="H289:H291"/>
    <mergeCell ref="I289:I291"/>
    <mergeCell ref="J289:J291"/>
    <mergeCell ref="N278:N280"/>
    <mergeCell ref="K289:K291"/>
    <mergeCell ref="L289:L291"/>
    <mergeCell ref="M289:M291"/>
    <mergeCell ref="N289:N291"/>
    <mergeCell ref="O289:O291"/>
    <mergeCell ref="P289:P291"/>
    <mergeCell ref="Q289:Q291"/>
    <mergeCell ref="R289:R291"/>
    <mergeCell ref="S289:S291"/>
    <mergeCell ref="T289:T291"/>
    <mergeCell ref="I285:I288"/>
    <mergeCell ref="J285:J288"/>
    <mergeCell ref="K285:K288"/>
    <mergeCell ref="G281:G284"/>
    <mergeCell ref="H281:H284"/>
    <mergeCell ref="I281:I284"/>
    <mergeCell ref="T278:T280"/>
    <mergeCell ref="E295:E296"/>
    <mergeCell ref="E271:E291"/>
    <mergeCell ref="J236:J243"/>
    <mergeCell ref="H256:H258"/>
    <mergeCell ref="I256:I258"/>
    <mergeCell ref="J256:J258"/>
    <mergeCell ref="K256:K258"/>
    <mergeCell ref="L256:L258"/>
    <mergeCell ref="H259:H261"/>
    <mergeCell ref="K259:K261"/>
    <mergeCell ref="L259:L261"/>
    <mergeCell ref="J281:J284"/>
    <mergeCell ref="K281:K284"/>
    <mergeCell ref="F267:F268"/>
    <mergeCell ref="H244:H251"/>
    <mergeCell ref="I244:I251"/>
    <mergeCell ref="J244:J251"/>
    <mergeCell ref="H236:H243"/>
    <mergeCell ref="I275:I277"/>
    <mergeCell ref="J275:J277"/>
    <mergeCell ref="K275:K277"/>
    <mergeCell ref="L275:L277"/>
    <mergeCell ref="J278:J280"/>
    <mergeCell ref="K278:K280"/>
    <mergeCell ref="O259:O261"/>
    <mergeCell ref="P259:P261"/>
    <mergeCell ref="T259:T261"/>
    <mergeCell ref="P236:P243"/>
    <mergeCell ref="T239:T243"/>
    <mergeCell ref="K198:K204"/>
    <mergeCell ref="L198:L204"/>
    <mergeCell ref="M198:M204"/>
    <mergeCell ref="N198:N204"/>
    <mergeCell ref="O198:O204"/>
    <mergeCell ref="K233:K235"/>
    <mergeCell ref="L233:L235"/>
    <mergeCell ref="M233:M235"/>
    <mergeCell ref="M256:M258"/>
    <mergeCell ref="N256:N258"/>
    <mergeCell ref="O256:O258"/>
    <mergeCell ref="P256:P258"/>
    <mergeCell ref="T256:T258"/>
    <mergeCell ref="M259:M261"/>
    <mergeCell ref="N259:N261"/>
    <mergeCell ref="T236:T238"/>
    <mergeCell ref="T205:T207"/>
    <mergeCell ref="P198:P204"/>
    <mergeCell ref="T198:T204"/>
    <mergeCell ref="T262:T263"/>
    <mergeCell ref="N233:N235"/>
    <mergeCell ref="O233:O235"/>
    <mergeCell ref="K16:K17"/>
    <mergeCell ref="J16:J17"/>
    <mergeCell ref="I16:I17"/>
    <mergeCell ref="H16:H17"/>
    <mergeCell ref="K225:K232"/>
    <mergeCell ref="L225:L232"/>
    <mergeCell ref="M225:M232"/>
    <mergeCell ref="N225:N232"/>
    <mergeCell ref="O225:O232"/>
    <mergeCell ref="T225:T232"/>
    <mergeCell ref="P216:P221"/>
    <mergeCell ref="T216:T221"/>
    <mergeCell ref="H20:H21"/>
    <mergeCell ref="I20:I21"/>
    <mergeCell ref="J20:J21"/>
    <mergeCell ref="K20:K21"/>
    <mergeCell ref="L20:L21"/>
    <mergeCell ref="M20:M21"/>
    <mergeCell ref="N20:N21"/>
    <mergeCell ref="O20:O21"/>
    <mergeCell ref="P20:P21"/>
    <mergeCell ref="H262:H263"/>
    <mergeCell ref="I262:I263"/>
    <mergeCell ref="J262:J263"/>
    <mergeCell ref="K262:K263"/>
    <mergeCell ref="L262:L263"/>
    <mergeCell ref="M262:M263"/>
    <mergeCell ref="N262:N263"/>
    <mergeCell ref="O262:O263"/>
    <mergeCell ref="P262:P263"/>
    <mergeCell ref="T16:T17"/>
    <mergeCell ref="P16:P17"/>
    <mergeCell ref="O16:O17"/>
    <mergeCell ref="N16:N17"/>
    <mergeCell ref="M16:M17"/>
    <mergeCell ref="L16:L17"/>
    <mergeCell ref="G20:G21"/>
    <mergeCell ref="F208:F211"/>
    <mergeCell ref="E173:E211"/>
    <mergeCell ref="G208:G211"/>
    <mergeCell ref="H208:H211"/>
    <mergeCell ref="I208:I211"/>
    <mergeCell ref="J208:J211"/>
    <mergeCell ref="K208:K211"/>
    <mergeCell ref="L208:L211"/>
    <mergeCell ref="M208:M211"/>
    <mergeCell ref="T20:T21"/>
    <mergeCell ref="P191:P192"/>
    <mergeCell ref="G31:G33"/>
    <mergeCell ref="H93:H95"/>
    <mergeCell ref="F68:F69"/>
    <mergeCell ref="H31:H33"/>
    <mergeCell ref="H34:H36"/>
    <mergeCell ref="H37:H39"/>
  </mergeCells>
  <pageMargins left="0.31496062992125984" right="0.31496062992125984" top="0.15748031496062992" bottom="0.15748031496062992" header="0.31496062992125984" footer="0.31496062992125984"/>
  <pageSetup paperSize="5" scale="40" fitToHeight="0" orientation="landscape"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104775</xdr:colOff>
                <xdr:row>0</xdr:row>
                <xdr:rowOff>38100</xdr:rowOff>
              </from>
              <to>
                <xdr:col>1</xdr:col>
                <xdr:colOff>1104900</xdr:colOff>
                <xdr:row>2</xdr:row>
                <xdr:rowOff>152400</xdr:rowOff>
              </to>
            </anchor>
          </objectPr>
        </oleObject>
      </mc:Choice>
      <mc:Fallback>
        <oleObject progId="PBrush" shapeId="4097" r:id="rId4"/>
      </mc:Fallback>
    </mc:AlternateContent>
  </oleObjec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5315b6a4-8d4a-43ca-898a-317869ffffcc">2018</A_x00f1_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E889EEE52017940AF7C28DFEA78A7A6" ma:contentTypeVersion="2" ma:contentTypeDescription="Crear nuevo documento." ma:contentTypeScope="" ma:versionID="9b3f974e96ebe2c7b3599ba4a798d1d0">
  <xsd:schema xmlns:xsd="http://www.w3.org/2001/XMLSchema" xmlns:xs="http://www.w3.org/2001/XMLSchema" xmlns:p="http://schemas.microsoft.com/office/2006/metadata/properties" xmlns:ns2="5315b6a4-8d4a-43ca-898a-317869ffffcc" targetNamespace="http://schemas.microsoft.com/office/2006/metadata/properties" ma:root="true" ma:fieldsID="22284d16fa74336bfd2f251b1fdf753b" ns2:_="">
    <xsd:import namespace="5315b6a4-8d4a-43ca-898a-317869ffffcc"/>
    <xsd:element name="properties">
      <xsd:complexType>
        <xsd:sequence>
          <xsd:element name="documentManagement">
            <xsd:complexType>
              <xsd:all>
                <xsd:element ref="ns2: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15b6a4-8d4a-43ca-898a-317869ffffcc" elementFormDefault="qualified">
    <xsd:import namespace="http://schemas.microsoft.com/office/2006/documentManagement/types"/>
    <xsd:import namespace="http://schemas.microsoft.com/office/infopath/2007/PartnerControls"/>
    <xsd:element name="A_x00f1_o" ma:index="8" nillable="true" ma:displayName="Año" ma:default="2019"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5EF34E-F26E-4BB2-A6B7-F1A8285FE239}"/>
</file>

<file path=customXml/itemProps2.xml><?xml version="1.0" encoding="utf-8"?>
<ds:datastoreItem xmlns:ds="http://schemas.openxmlformats.org/officeDocument/2006/customXml" ds:itemID="{58D7E3D0-8F80-48FD-B632-894969B7F11C}"/>
</file>

<file path=customXml/itemProps3.xml><?xml version="1.0" encoding="utf-8"?>
<ds:datastoreItem xmlns:ds="http://schemas.openxmlformats.org/officeDocument/2006/customXml" ds:itemID="{A85E47F2-F3B6-439B-9DA5-16FFC2BDA0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Plan Estratégico Instit.  2018</vt:lpstr>
      <vt:lpstr>'Plan Estratégico Instit.  2018'!Área_de_impresión</vt:lpstr>
      <vt:lpstr>'Plan Estratégico Instit.  2018'!Títulos_a_imprimir</vt:lpstr>
    </vt:vector>
  </TitlesOfParts>
  <Company>EEC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Estratégico Integrado de Planeación Institucional 2018 V2</dc:title>
  <dc:creator>BERNARDO ANTONIO CASTANO</dc:creator>
  <cp:lastModifiedBy>Nelson Yesid Rodriguez Bernal</cp:lastModifiedBy>
  <cp:lastPrinted>2018-08-01T14:08:12Z</cp:lastPrinted>
  <dcterms:created xsi:type="dcterms:W3CDTF">2016-11-30T16:05:14Z</dcterms:created>
  <dcterms:modified xsi:type="dcterms:W3CDTF">2018-08-01T14:08:18Z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0x0101008E889EEE52017940AF7C28DFEA78A7A6</vt:lpwstr>
  </property>
</Properties>
</file>