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ANavarro\Desktop\"/>
    </mc:Choice>
  </mc:AlternateContent>
  <xr:revisionPtr revIDLastSave="0" documentId="8_{B93C9AFB-4519-4CE2-A954-57AEC67E3FE4}" xr6:coauthVersionLast="36" xr6:coauthVersionMax="36" xr10:uidLastSave="{00000000-0000-0000-0000-000000000000}"/>
  <bookViews>
    <workbookView xWindow="120" yWindow="435" windowWidth="23475" windowHeight="9240" xr2:uid="{00000000-000D-0000-FFFF-FFFF00000000}"/>
  </bookViews>
  <sheets>
    <sheet name="PES 2019-2022" sheetId="1" r:id="rId1"/>
  </sheets>
  <definedNames>
    <definedName name="_xlnm._FilterDatabase" localSheetId="0" hidden="1">'PES 2019-2022'!$A$4:$U$57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1" i="1" l="1"/>
  <c r="Q51" i="1" s="1"/>
  <c r="R51" i="1" s="1"/>
  <c r="Q50" i="1"/>
  <c r="R50" i="1" s="1"/>
  <c r="R48" i="1"/>
  <c r="P48" i="1"/>
  <c r="Q48" i="1" s="1"/>
  <c r="P47" i="1"/>
  <c r="Q47" i="1" s="1"/>
  <c r="R47" i="1" s="1"/>
  <c r="R46" i="1"/>
  <c r="Q46" i="1"/>
  <c r="P46" i="1"/>
  <c r="P44" i="1"/>
  <c r="Q44" i="1" s="1"/>
  <c r="R44" i="1" s="1"/>
  <c r="O36" i="1"/>
  <c r="Q23" i="1"/>
  <c r="P23" i="1"/>
</calcChain>
</file>

<file path=xl/sharedStrings.xml><?xml version="1.0" encoding="utf-8"?>
<sst xmlns="http://schemas.openxmlformats.org/spreadsheetml/2006/main" count="736" uniqueCount="275">
  <si>
    <t>Dimensión Estratégica</t>
  </si>
  <si>
    <t>Objetivos estratégicos del sector</t>
  </si>
  <si>
    <t>Objetivos estratégicos de la entidad</t>
  </si>
  <si>
    <t>Entidad</t>
  </si>
  <si>
    <t>PND</t>
  </si>
  <si>
    <t>ODS</t>
  </si>
  <si>
    <t>Dimensión MIPG</t>
  </si>
  <si>
    <t>Indicador</t>
  </si>
  <si>
    <t>Fórmula del Indicador</t>
  </si>
  <si>
    <t>Unidad de Medida</t>
  </si>
  <si>
    <t>Línea Base</t>
  </si>
  <si>
    <t>Meta</t>
  </si>
  <si>
    <t>Meta del cuatrienio</t>
  </si>
  <si>
    <t>Entidad / Área responsable</t>
  </si>
  <si>
    <t>Pacto</t>
  </si>
  <si>
    <t>Línea</t>
  </si>
  <si>
    <t>Objetivo</t>
  </si>
  <si>
    <t>Principal</t>
  </si>
  <si>
    <t>Secundario</t>
  </si>
  <si>
    <t>Institucional</t>
  </si>
  <si>
    <t>Robustecer la capacidad de gestión y desempeño de las entidades del sector</t>
  </si>
  <si>
    <t>SECTOR</t>
  </si>
  <si>
    <t>* Pacto por una gestión pública efectiva.
* Pacto por la legalidad. 
* Pacto por la transformación digital de Colombia.
* Pacto por la Ciencia, la Tecnología y la Innovación.</t>
  </si>
  <si>
    <t>16. Paz, justicia e instituciones sólidas</t>
  </si>
  <si>
    <t>Talento humano</t>
  </si>
  <si>
    <t xml:space="preserve">Tasa de crecimiento del puntaje asignado a la dimensión de talento humano (TH) a partir del FURAG </t>
  </si>
  <si>
    <t>[(Puntaje dimensión TH del año (t) -  Puntaje dimensión TH del año (t-1)) / Puntaje dimensión TH del año (t-1)] * 100</t>
  </si>
  <si>
    <t>Porcentaje</t>
  </si>
  <si>
    <t>1% anual</t>
  </si>
  <si>
    <t>Direccionamiento estratégico y planeación</t>
  </si>
  <si>
    <t>Tasa de crecimiento del puntaje asignado a la dimensión de Direccionamiento estratégico y planeación (DEP) a partir del FURAG</t>
  </si>
  <si>
    <t>[(Puntaje dimensión DEP del año (t) -  Puntaje dimensión DEP del año (t-1)) / Puntaje dimensión DEP del año (t-1)] * 100</t>
  </si>
  <si>
    <t>Gestión con valores para resultados</t>
  </si>
  <si>
    <t>Tasa de crecimiento del puntaje asignado a la dimensión de Gestión con valores para resultados (GVR) a partir del FURAG</t>
  </si>
  <si>
    <t>[(Puntaje dimensión GVR del año (t) -  Puntaje dimensión GVR del año (t-1)) / Puntaje dimensión GVR del año (t-1)] * 100</t>
  </si>
  <si>
    <t>Número de jornadas de rendición de cuentas sectoriales realizadas</t>
  </si>
  <si>
    <t>Sumatoria de jornadas de rendición de cuentas sectoriales realizadas</t>
  </si>
  <si>
    <t>Número de jornadas</t>
  </si>
  <si>
    <t>Evaluación de resultados</t>
  </si>
  <si>
    <t>Tasa de crecimiento del puntaje asignado a la dimensión de Evaluación de resultados (ER) a partir del FURAG</t>
  </si>
  <si>
    <t>[(Puntaje dimensión ER del año (t) -  Puntaje dimensión ER del año (t-1)) / Puntaje dimensión ER del año (t-1)] * 100</t>
  </si>
  <si>
    <t>Información y Comunicación</t>
  </si>
  <si>
    <t>Tasa de crecimiento del puntaje asignado a la dimensión de Información y Comunicación (IC) a partir del FURAG</t>
  </si>
  <si>
    <t>[(Puntaje dimensión IC del año (t) -  Puntaje dimensión IC del año (t-1)) / Puntaje dimensión IC del año (t-1)] * 100</t>
  </si>
  <si>
    <t>Gestión del conocimiento y la innovación</t>
  </si>
  <si>
    <t>Tasa de crecimiento del puntaje asignado a la dimensión de Gestión del conocimiento y la innovación (GCI) a partir del FURAG</t>
  </si>
  <si>
    <t>[(Puntaje dimensión GCI del año (t) -  Puntaje dimensión GCI del año (t-1)) / Puntaje dimensión GCI del año (t-1)] * 100</t>
  </si>
  <si>
    <t>Número de ejercicios sectoriales de gestión del conocimiento e innovación implementados</t>
  </si>
  <si>
    <t>Sumatoria de ejercicios sectoriales de gestión del conocimiento e innvación implementados</t>
  </si>
  <si>
    <t>Número de ejercicios</t>
  </si>
  <si>
    <t>Control interno</t>
  </si>
  <si>
    <t>Tasa de crecimiento del puntaje asignado a la dimensión de Control interno (CI) a partir del FURAG</t>
  </si>
  <si>
    <t>[(Puntaje dimensión CI del año (t) -  Puntaje dimensión CI del año (t-1)) / Puntaje dimensión CI del año (t-1)] * 100</t>
  </si>
  <si>
    <t>Desarrollo Urbano y Territorial</t>
  </si>
  <si>
    <t>Promover el desarrollo urbano y territorial</t>
  </si>
  <si>
    <t>Promover el desarrollo urbano equilibrado y sostenible</t>
  </si>
  <si>
    <t>MVCT</t>
  </si>
  <si>
    <t>Pacto por la descentralización:
Línea 3. Objetivo 1.</t>
  </si>
  <si>
    <t>Línea 3. Desarrollo urbano y Sistema de Ciudades (SC) para la sostenibilidad, la productividad y la calidad de vida</t>
  </si>
  <si>
    <t>Objetivo 1. Lograr el desarrollo urbano equilibrado mediante el aprovechamiento de la ciudad construida, la planificación de la expansión con criterios de sostenibilidad y la optimización de los instrumentos de financiamiento.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</si>
  <si>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</si>
  <si>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</si>
  <si>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</si>
  <si>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</si>
  <si>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Número de instrumentos</t>
  </si>
  <si>
    <t>DEUT- Dirección de Espacio Urbano y Territorial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</si>
  <si>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</si>
  <si>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</si>
  <si>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</si>
  <si>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>Hectáreas</t>
  </si>
  <si>
    <t>CRA</t>
  </si>
  <si>
    <t>Número de actuaciones regulatorias publicadas o Documentos regulatorios de Acueducto, Alcantarillado y Aseo que promuevan el desarrollo territorial</t>
  </si>
  <si>
    <t>Sumatoria o de actuaciones regulatorias publicadas o Documentos regulatorios de Acueducto, Alcantarillado y Aseo que promuevan el desarrollo territorial</t>
  </si>
  <si>
    <t>Número de actuaciones y documentos</t>
  </si>
  <si>
    <t>Consolidar el Sistema de Ciudades como dinamizador del desarrollo territorial y la productividad</t>
  </si>
  <si>
    <t xml:space="preserve">Pacto por la descentralización:
Línea 3. Objetivo 2.
Pacto por la protección y promoción de nuestra cultura y desarrollo de la economía naranja: Línea 2. Objetivo 4.  
Pacto por la inclusión de todas las personas con discapacidad: 
Línea 1. Objetivos 1 y 4. </t>
  </si>
  <si>
    <t>Objetivo 2. Consolidar el Sistema de Ciudades como dinamizador del desarrollo territorial y la productividad.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</si>
  <si>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</si>
  <si>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</si>
  <si>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</si>
  <si>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Número de documentos</t>
  </si>
  <si>
    <t>Armonizar la planeación para el desarrollo y el ordenamiento territorial</t>
  </si>
  <si>
    <t>Pacto por la descentralización:
Línea 1. Objetivo 2.
Pacto por la equidad
Línea 1. Objetivo 1.
Pacto por el transporte y la logística para la competitividad y la integración regional. Línea 1. Objetivo 2; Línea 2. Objetivo 4.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</si>
  <si>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</si>
  <si>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</si>
  <si>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
Gestión con valores para resultados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</si>
  <si>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</si>
  <si>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</si>
  <si>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Número de municipios</t>
  </si>
  <si>
    <t>Vivienda</t>
  </si>
  <si>
    <t>Aumentar el acceso a vivienda digna</t>
  </si>
  <si>
    <t>Promover la productividad del sector de la construcción</t>
  </si>
  <si>
    <t>Pacto por la equidad:
Línea 5. Objetivo 3.</t>
  </si>
  <si>
    <t>Línea 5. Vivienda y entornos dignos e incluyentes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</si>
  <si>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</si>
  <si>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</si>
  <si>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</si>
  <si>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</si>
  <si>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</si>
  <si>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>Número de empresas</t>
  </si>
  <si>
    <t>DSH-Dirección del Sistema Habitacional</t>
  </si>
  <si>
    <t>Mejorar las condiciones físicas y sociales de viviendas, entornos y aglomeraciones humanas de desarrollo incompleto</t>
  </si>
  <si>
    <t>Pacto por la equidad:
Línea 5. Objetivo 1.
Pacto por la equidad de oportunidades para grupos indígenas, negros, afros, raizales, palenqueros y RROM:
Línea 1. Objetivo 6.</t>
  </si>
  <si>
    <t>Objetivo 1. Mejorar las condiciones físicas y sociales de viviendas, entornos y asentamientos precarios, a través de la implementación de políticas para el mejoramiento de vivienda y barrios para los hogares de menores ingresos.</t>
  </si>
  <si>
    <t xml:space="preserve">11. Ciudades y comunidades sostenibles 
</t>
  </si>
  <si>
    <t>1. Fin de la pobreza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</si>
  <si>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</si>
  <si>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</si>
  <si>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</si>
  <si>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Número de viviendas</t>
  </si>
  <si>
    <t>1. Fin de la pobreza
6. Agua limpia y saneamiento
7. Energía asequible y no contaminante
10. Reducción de las desigualdades</t>
  </si>
  <si>
    <t>Direccionamiento estratégico y planeación
Gestión con valores para resultados</t>
  </si>
  <si>
    <t>Viviendas de interés social urbanas mejoradas</t>
  </si>
  <si>
    <t>Sumatoria de viviendas de interés social urbanas mejoradas</t>
  </si>
  <si>
    <t>Número de viviendas con mejoramientos</t>
  </si>
  <si>
    <t xml:space="preserve">DIVIS-Dirección de Inversiones en Vivienda de Interés Social </t>
  </si>
  <si>
    <t>1. Fin de la pobreza
10. Reducción de las desigualdades</t>
  </si>
  <si>
    <t xml:space="preserve">Hogares beneficiados con mejoramiento integral de barrios </t>
  </si>
  <si>
    <t xml:space="preserve">Sumatoria de hogares beneficiados con mejoramiento integral de barrios </t>
  </si>
  <si>
    <t>Número de hogares  beneficiados</t>
  </si>
  <si>
    <t xml:space="preserve">6. Agua limpia y saneamiento </t>
  </si>
  <si>
    <t>1. Fin de la pobreza 
11. Ciudades y comunidades sostenibles</t>
  </si>
  <si>
    <t>Direccionamiento estratégico y planeación
Gestión con valores para resultados
Evaluación de resultados</t>
  </si>
  <si>
    <t>Nuevas conexiones intradomiciliarias</t>
  </si>
  <si>
    <t>Sumatoria de nuevas conexiones intradomiciliarias</t>
  </si>
  <si>
    <t>Número de conexiones</t>
  </si>
  <si>
    <t>DP-Dirección de Programas</t>
  </si>
  <si>
    <t>Profundizar el acceso a soluciones de vivienda digna a los hogares de menores ingresos.</t>
  </si>
  <si>
    <t>Pacto por la equidad:
Línea 5. Objetivo 2.
Línea 11. Objetivo 3.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</si>
  <si>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</si>
  <si>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Hogares beneficiados con subsidios para arrendamiento de vivienda de interés social urbana</t>
  </si>
  <si>
    <t>Sumatoria de hogares beneficiados con subsidios para arrendamiento de vivienda de interés social urbana</t>
  </si>
  <si>
    <t>Número de hogares</t>
  </si>
  <si>
    <t>DIVIS-Dirección de Inversiones en Vivienda de Interés Social</t>
  </si>
  <si>
    <t>Hogares beneficiados con subsidio familiar para adquisición de vivienda</t>
  </si>
  <si>
    <t>Sumatoria de hogares beneficiados con subsidio familiar para adquisición de vivienda</t>
  </si>
  <si>
    <t xml:space="preserve">Direccionamiento estratégico y planeación
Gestión con valores para resultados </t>
  </si>
  <si>
    <t>Hogares beneficiados con cobertura familiar para adquisición de vivienda</t>
  </si>
  <si>
    <t>Sumatoria de hogares beneficiados con cobertura familiar para adquisición de vivienda</t>
  </si>
  <si>
    <t>Viviendas de interés social urbanas iniciadas</t>
  </si>
  <si>
    <t>Sumatoria de viviendas de interés social urbanas iniciadas</t>
  </si>
  <si>
    <t>Profundizar el acceso a soluciones de vivienda digna a los hogares de menores ingresos</t>
  </si>
  <si>
    <t>FNA</t>
  </si>
  <si>
    <t>Pacto por la equidad:
Línea 5. Objetivo 2.</t>
  </si>
  <si>
    <t xml:space="preserve">Número de cuentas AVC creadas en el marco del programa Semillero de Propietarios </t>
  </si>
  <si>
    <t>Sumatoria de cuentas AVC creadas en el marco del programa Semillero de Propietarios</t>
  </si>
  <si>
    <t>Número de cuentas</t>
  </si>
  <si>
    <t>Número de nuevos créditos desembolsados para vivienda VIS</t>
  </si>
  <si>
    <t xml:space="preserve">Sumatoria de créditos desembolsados para vivienda VIS </t>
  </si>
  <si>
    <t>Número de créditos</t>
  </si>
  <si>
    <t xml:space="preserve">Número de créditos para vivienda desembolsados a través de Cesantías y Ahorro Voluntario Contractual </t>
  </si>
  <si>
    <t xml:space="preserve">Sumatoria de créditos para vivienda desembolsados a través de Cesantias y AVC </t>
  </si>
  <si>
    <t xml:space="preserve">Optimizar los procesos relacionados con captación y colocación (automatización de procesos)  </t>
  </si>
  <si>
    <t>Pacto por la equidad
Línea 5. Objetivo 2.</t>
  </si>
  <si>
    <t>11. Ciudades y comunidades sostenible</t>
  </si>
  <si>
    <t>Trámites de captación y colocación (desmbolso) automatizados</t>
  </si>
  <si>
    <t>(Línea base +[( # de trámites  mapeados/3)*(porción de trámites mapeados)*0,3]+[(# de trámites automatizados en producción/3)* (porción de trámite automatizados en producción)*0,7] * 100%</t>
  </si>
  <si>
    <t>Número de días promedio disminuidos en la legalización de trámites de desembolso de crédito Hipotecario</t>
  </si>
  <si>
    <t>Número de días promedio en la legalización de trámites del año t - Número de días promedio en la legalización de trámites del año t-1</t>
  </si>
  <si>
    <t>Número de días</t>
  </si>
  <si>
    <t>APSB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</si>
  <si>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</si>
  <si>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</si>
  <si>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públicos:
Línea 2. Objetivo 1.
Pacto por la sostenibilidad:
Línea 4. Objetivo 2.</t>
  </si>
  <si>
    <t>Línea 2. Agua limpia y saneamiento básico adecuado
Línea 4. Instituciones ambientales modernas, apropiación social de la biodiversidad y manejo efectivo de los conflictos socioambientales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</si>
  <si>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2. Robustecer los mecanismos de articulación y coordinación para la sostenibilidad.</t>
  </si>
  <si>
    <t>6. Agua limpia y saneamiento básico</t>
  </si>
  <si>
    <t>11. Ciudades y comunidades sostenibles
12. Producción y consumo responsables</t>
  </si>
  <si>
    <t>Direccionamiento estratégico y planeación
Gestión con valores para resultados 
Evaluación de resultados
Gestión del conocimiento y la innovación</t>
  </si>
  <si>
    <t>Estudios y propuestas de disposiciones o modificaciones normativas o de política del sector (APSB)</t>
  </si>
  <si>
    <t xml:space="preserve">Sumatoria de estudios e instrumentos normativos o de política del sector </t>
  </si>
  <si>
    <t>Número de estudios e instrumentos</t>
  </si>
  <si>
    <t>DDS-Dirección de Desarrollo Sectorial</t>
  </si>
  <si>
    <t>Pacto por la calidad y eficiencia de servicios públicos:
Línea 2. Objetivo 1.
Pacto por la sostenibilidad:
Línea 4. Objetivos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</si>
  <si>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4. Mejorar la gestión de la información y su interoperabilidad entre los diferentes sectores.</t>
  </si>
  <si>
    <t>Direccionamiento estratégico y planeación
Información y Comunicación</t>
  </si>
  <si>
    <t>Número de variables gestionadas para integrar en el SINAS.</t>
  </si>
  <si>
    <t>Sumatoria variables gestionadas para integrar en el SINAS.</t>
  </si>
  <si>
    <t>Número de variables</t>
  </si>
  <si>
    <t>Número de asistencias tecnicas realizadas</t>
  </si>
  <si>
    <t>Sumatoria de asistencias técnicas realizadas en el periodo</t>
  </si>
  <si>
    <t>Direccionamiento estratégico y planeación
Gestión con valores para resultados
Gestión del conocimiento y la innovación</t>
  </si>
  <si>
    <t>Porcentaje de Municipios con riesgo alto identificados por el Grupo SGP</t>
  </si>
  <si>
    <r>
      <t>Porcentaje de Municipios asistidos técnicamente en las temáticas de calidad del agua para consumo humano, gestión del riesgo, componente ambiental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y cambio climático</t>
    </r>
  </si>
  <si>
    <r>
      <t>Número de Municipios asistidos técnicamente en las temáticas de calidad del agua para consumo humano, gestión del riesgo, componente ambiental y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cambio climático / Número total de Municipios</t>
    </r>
  </si>
  <si>
    <t>-</t>
  </si>
  <si>
    <t>Fortalecer la capacidad institucional de las entidades nacionales del sector y las  territoriales en la estructuración de proyectos y esquemas de prestación sostenibles</t>
  </si>
  <si>
    <t>Gestión con valores para resultados 
Gestión del conocimiento y la innovación</t>
  </si>
  <si>
    <t>Número de documentos y/o estudios para el análisis y desarrollo del sector de APSB</t>
  </si>
  <si>
    <t>Sumatoria de documentos y/o estudios para el análisis y desarrollo del sector de APSB</t>
  </si>
  <si>
    <t>Número de documentos y estudios</t>
  </si>
  <si>
    <t>Fortalecer la eficiencia y sostenibilidad de los prestadores del sector</t>
  </si>
  <si>
    <t>Pacto por la calidad y eficiencia de servicios públicos:
Línea 2. Objetivos 1 y 4.</t>
  </si>
  <si>
    <t>Línea 2. Agua limpia y saneamiento básico adecuado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</si>
  <si>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</si>
  <si>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Empresas con modelo de Gobierno Corporativo </t>
  </si>
  <si>
    <t>Prestadores con inversiones para reducción de costos operativos</t>
  </si>
  <si>
    <t>Sumatoria de prestadores con inversiones para reducción de costos operativos formulados</t>
  </si>
  <si>
    <t>Número de prestadores</t>
  </si>
  <si>
    <t>Pacto por la calidad y eficiencia de servicios públicos:
Línea 2. Objetivos 1.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</si>
  <si>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</si>
  <si>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Nuevos esquemas regionales de prestación del servicio estructurados</t>
  </si>
  <si>
    <t>Sumatoria de nuevos esquemas regionales de prestación del servicio estructurados</t>
  </si>
  <si>
    <t>Número de esquemas</t>
  </si>
  <si>
    <t>Incrementar el tratamiento y aprovechamiento de residuos sólidos y aguas residuales domésticas urbanas</t>
  </si>
  <si>
    <t>Pacto por la calidad y eficiencia de servicios públicos: 
Línea 2. Objetivos 1 y 5.
Pacto por la sostenibilidad
Línea 1. Objetivo 2.</t>
  </si>
  <si>
    <t>Línea 2. Agua limpia y saneamiento básico adecuado.
Línea 1. Sectores comprometidos con la sostenibilidad y la mitigación del cambio climático</t>
  </si>
  <si>
    <t>Objetivo 5. Adoptar medidas para proteger las fuentes de agua y garantizar su sostenibilidad en el tiempo, con un enfoque de Economía Circular.
Objetivo 2: Mejoramiento de la calidad del aire, del agua y del suelo: para la prevención de los impactos en la salud pública y la reducción de las desigualdades relacionadas con el acceso a recursos.</t>
  </si>
  <si>
    <t>12. Producción y consumo responsables</t>
  </si>
  <si>
    <t>Porcentaje de aguas residuales urbanas
tratadas</t>
  </si>
  <si>
    <r>
      <t>Caudal total tratado por prestadores de alcantarillado para los centros urbanos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/s)/ Caudal de Aguas residuales generadas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</t>
    </r>
  </si>
  <si>
    <t>42.6 %</t>
  </si>
  <si>
    <t>Pacto por la sostenibilidad
Línea 1. Objetivo 3.
Pacto por la calidad y eficiencia de servicios públicos: 
Línea 2. Objetivo 1.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</si>
  <si>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</si>
  <si>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</si>
  <si>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11. Ciudades y comunidades sostenibles</t>
  </si>
  <si>
    <t>6. Agua limpia y saneamiento básico
12. Producción y consumo responsables</t>
  </si>
  <si>
    <t xml:space="preserve"> Porcentaje de residuos sólidos urbanos dispuestos adecuadamente</t>
  </si>
  <si>
    <t>Toneladas de residuos sólidos dispuestos adecuadamente en el servicio público de aseo / Total de residuos sólidos generados en el servicio público de aseo</t>
  </si>
  <si>
    <t>Pacto por la calidad y eficiencia de servicios públicos: 
Línea 2. Objetivos 1 y 5.
Pacto por la sostenibilidad
Línea 1. Objetivo 3.</t>
  </si>
  <si>
    <t>Objetivo 5. Adoptar medidas para proteger las fuentes de agua y garantizar su sostenibilidad en el tiempo, con un enfoque de Economía Circular.
Objetivo 3. Acelerar la economía circular como base para la reducción, reutilización y reciclaje de residuos</t>
  </si>
  <si>
    <t>Municipios con esquemas de aprovechamiento en operación</t>
  </si>
  <si>
    <t xml:space="preserve">Sumatoria de municipios con esquemas de aprovechamiemto en operación </t>
  </si>
  <si>
    <t>6. Agua limpia y saneamiento básico
15. Vida de ecosistemas terrestres</t>
  </si>
  <si>
    <t>Porcentaje de reciclaje en el marco del servicio público de aseo</t>
  </si>
  <si>
    <t>Toneladas de residuos sólidos aprovechados y tratados en el servicio público de aseo / Total de residuos sólidos generados en el servicio público de aseo</t>
  </si>
  <si>
    <t>Aumentar coberturas de acueducto y alcantarillado en zonas rurales y zonas urbanas con grandes brechas</t>
  </si>
  <si>
    <t>Pacto por la calidad y eficiencia de servicios públicos:
Línea 2. Objetivos: 1, 2, 3 y 4.
Pacto por la productividad y la equidad en las regiones: Pacífico (objetivo 3), Caribe (objetivo 2), Krioul &amp; Seaflower (objetivo 1) y Amazonía (objetivo 2).</t>
  </si>
  <si>
    <t>Línea 2. Agua limpia y saneamiento básico adecuado.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</si>
  <si>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</si>
  <si>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 xml:space="preserve">6. Agua limpia y saneamiento básico </t>
  </si>
  <si>
    <t>1. Fin de la pobreza 
10. Reducción de las desigualdades</t>
  </si>
  <si>
    <t>Personas con acceso a soluciones adecuadas de agua potable en zona rural</t>
  </si>
  <si>
    <t>Sumatoria de personas con acceso a soluciones adecuadas de agua potable en zona rural</t>
  </si>
  <si>
    <t>Número de personas</t>
  </si>
  <si>
    <t>Personas con acceso a soluciones adecuadas para el manejo de aguas residuales en zona rural</t>
  </si>
  <si>
    <t>Sumatoria de personas con acceso a soluciones adecuadas para el manejo de aguas residuales en zona rural</t>
  </si>
  <si>
    <t>Pacto por la calidad y eficiencia de servicios públicos:
Línea 2. Objetivos: 1, 2, 3 y 4.
Pacto por la productividad y la equidad en las regiones: Caribe (objetivo 2) y Krioul &amp; Seaflower (objetivo 1).</t>
  </si>
  <si>
    <t>Personas con acceso a
soluciones adecuadas
para el manejo de
aguas residuales en
zona urbana</t>
  </si>
  <si>
    <t>Sumatoria de personas con acceso a
soluciones adecuadas
para el manejo de
aguas residuales en
zona urbana</t>
  </si>
  <si>
    <t>Mejorar la provisión, calidad y/o continuidad de los servicios de acueducto y alcantarillado</t>
  </si>
  <si>
    <t xml:space="preserve">Pacto por la calidad y eficiencia de servicios públicos:
Línea 2. Objetivo 1.
Pacto por la sostenibilidad:
Línea 4. Objetivo 2.
</t>
  </si>
  <si>
    <t>Línea 2. Agua limpia y saneamiento básico adecuado.
Línea 4. Instituciones ambientales modernas, apropiación social de la biodiversidad y manejo efectivo de los conflictos socioambientales</t>
  </si>
  <si>
    <t xml:space="preserve">Objetivo 1. Implementar estrategias para el logro de la prestación eficiente, sostenible e incluyente de los servicios de APSB, con orientación regional y una política nacional de gestión integral de residuos sólidos que articule el concepto de economía circular. 
Objetivo 2. Robustecer los mecanismos de articulación y coordinación para la sostenibilidad 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</si>
  <si>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</si>
  <si>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</si>
  <si>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Personas beneficiadas con proyectos que mejoran provisión, calidad y/o continuidad de los servicios de acueducto y alcantarillado</t>
  </si>
  <si>
    <t>Sumatoria de personas beneficiadas con proyectos cofinanciados por el MVCT que mejoran provisión, calidad y/o continuidad de acueducto y alcantarillado en la vigencia</t>
  </si>
  <si>
    <t>Promover a través de la regulación, las condiciones de mercado adecuadas para la prestación de los servicios de Acueducto, Alcantarillado y Aseo.</t>
  </si>
  <si>
    <t>Pacto por la calidad y eficiencia de servicios públicos. 
Línea 2. Objetivos 1 y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</si>
  <si>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
Objetivo 4. Incorporar las modificaciones pertinentes al esquema y capacidad institucional del sector, para mejorar la ejecución de proyectos y fortalecer la vigilancia y regulación oportuna y diferenciada a las empresas.</t>
  </si>
  <si>
    <t>Número de actuaciones regulatorias publicadas o Documentos regulatorios desarrollados de los servicios públicos de acueducto y alcantarillado, que incentiven el uso eficiente y de ahorro del agua y reducción de impactos en fuentes hídricas.</t>
  </si>
  <si>
    <t>Sumatoria de actuaciones regulatorias publicadas o Documentos regulatorios desarrollados de los servicios públicos de acueducto y alcantarillado, que incentiven el uso eficiente y de ahorro del agua y reducción de impactos en fuentes hídricas.</t>
  </si>
  <si>
    <t>Número de actuaciones regulatorias publicadas o Documentos regulatorios desarrollados del servicio público de aseo que promuevan la mejora del servicio, el desarrollo del aprovechamiento y la limpeza urbana.</t>
  </si>
  <si>
    <t>Sumatoria de actuaciones regulatorias publicadas o Documentos regulatorios desarrollados del servicio público de aseo que promuevan la mejora del servicio, el desarrollo del aprovechamiento y la limpeza urbana.</t>
  </si>
  <si>
    <t>Número de actuaciones regulatorias publicadas o Documentos regulatorios desarrollados para mejorar la eficiencia de los instrumentos normativos, regulatorios y de politica del sector de agua potable y saneamiento básico</t>
  </si>
  <si>
    <t>Implementar la estrategia de gestión misional que posicione a la CRA como referente regulatorio</t>
  </si>
  <si>
    <t>Pacto por la calidad y eficiencia de servicios públicos. 
Línea 2. Objetivo 4.</t>
  </si>
  <si>
    <t>Número de talleres regionales realizados para facilitar la aplicación y conocimiento de los marcos regulatorios de acueducto y alcantarillado y de aseo</t>
  </si>
  <si>
    <t>Sumatoria de talleres realizados</t>
  </si>
  <si>
    <t>Número de talleres</t>
  </si>
  <si>
    <t>6. Agua limpia y saneamiento básico
16. Paz, justicia e instituciones sólidas</t>
  </si>
  <si>
    <t>Porcentaje de proyectos regulatorios publicados con jornadas de participación ciudadana</t>
  </si>
  <si>
    <t>(Número de resoluciones de trámite con participación ciudadana / Número total de resoluciones de trámite del año) *100</t>
  </si>
  <si>
    <t>16. Paz, justicia e instituciones sólidas
17. Alianzas para lograr los objetivos</t>
  </si>
  <si>
    <t>Número de acuerdos y/o apoyos de cooperantes internacionales establecidos</t>
  </si>
  <si>
    <t>Sumatoria de acuerdos y/o apoyos de cooperantes internacionales establecidos</t>
  </si>
  <si>
    <t>Número de acuerdos</t>
  </si>
  <si>
    <t>PLAN ESTRATÉGICO SECTORIAL 2019-2022</t>
  </si>
  <si>
    <t>Pacto por la calidad y eficiencia de servicios públicos:
Línea 2. Objetivo 1.</t>
  </si>
  <si>
    <t>Número de Municipios con riesgo alto /Total municipios</t>
  </si>
  <si>
    <t>Número de asistencias</t>
  </si>
  <si>
    <t>Personas con acceso a soluciones adecuadas de agua potable en zona urbana</t>
  </si>
  <si>
    <t>Sumatoria de personas con acceso a soluciones adecuadas de agua potable en zona urbana</t>
  </si>
  <si>
    <t xml:space="preserve">Sumatoria de empresas con más de 5.000 suscriptores con modelo de Gobierno Corporativo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</si>
</sst>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 applyAlignment="1">
      <alignment horizontal="center" vertical="center"/>
    </xf>
    <xf numFmtId="9" fontId="4" fillId="2" borderId="1" xfId="3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4" fillId="4" borderId="1" xfId="3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9" fontId="4" fillId="2" borderId="1" xfId="0" quotePrefix="1" applyNumberFormat="1" applyFont="1" applyFill="1" applyBorder="1" applyAlignment="1">
      <alignment horizontal="center" vertical="center" wrapText="1"/>
    </xf>
    <xf numFmtId="0" fontId="4" fillId="4" borderId="1" xfId="2" quotePrefix="1" applyNumberFormat="1" applyFont="1" applyFill="1" applyBorder="1" applyAlignment="1">
      <alignment horizontal="center" vertical="center" wrapText="1"/>
    </xf>
    <xf numFmtId="3" fontId="4" fillId="4" borderId="1" xfId="2" quotePrefix="1" applyNumberFormat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quotePrefix="1" applyFont="1" applyFill="1" applyBorder="1" applyAlignment="1">
      <alignment horizontal="left" vertical="center" wrapText="1" indent="14"/>
    </xf>
    <xf numFmtId="0" fontId="4" fillId="2" borderId="4" xfId="0" quotePrefix="1" applyFont="1" applyFill="1" applyBorder="1" applyAlignment="1">
      <alignment horizontal="left" vertical="center" wrapText="1" indent="14"/>
    </xf>
    <xf numFmtId="0" fontId="4" fillId="2" borderId="5" xfId="0" quotePrefix="1" applyFont="1" applyFill="1" applyBorder="1" applyAlignment="1">
      <alignment horizontal="left" vertical="center" wrapText="1" indent="14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5" xfId="0" quotePrefix="1" applyFont="1" applyFill="1" applyBorder="1" applyAlignment="1">
      <alignment horizontal="center" vertical="center" wrapText="1"/>
    </xf>
    <xf numFmtId="0" fontId="4" fillId="4" borderId="3" xfId="0" quotePrefix="1" applyFont="1" applyFill="1" applyBorder="1" applyAlignment="1">
      <alignment horizontal="left" vertical="center" wrapText="1" indent="14"/>
    </xf>
    <xf numFmtId="0" fontId="4" fillId="4" borderId="4" xfId="0" quotePrefix="1" applyFont="1" applyFill="1" applyBorder="1" applyAlignment="1">
      <alignment horizontal="left" vertical="center" wrapText="1" indent="14"/>
    </xf>
    <xf numFmtId="0" fontId="4" fillId="4" borderId="5" xfId="0" quotePrefix="1" applyFont="1" applyFill="1" applyBorder="1" applyAlignment="1">
      <alignment horizontal="left" vertical="center" wrapText="1" indent="14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U57"/>
  <sheetViews>
    <sheetView showGridLines="0" tabSelected="1" topLeftCell="E33" zoomScale="85" zoomScaleNormal="85" zoomScalePageLayoutView="125" workbookViewId="0">
      <selection activeCell="M55" sqref="M55"/>
    </sheetView>
  </sheetViews>
  <sheetFormatPr baseColWidth="10" defaultColWidth="10.85546875" defaultRowHeight="15" x14ac:dyDescent="0.25"/>
  <cols>
    <col min="1" max="1" width="3.42578125" style="5" customWidth="1"/>
    <col min="2" max="3" width="17.140625" style="59" customWidth="1"/>
    <col min="4" max="4" width="21" style="59" customWidth="1"/>
    <col min="5" max="5" width="17" style="59" customWidth="1"/>
    <col min="6" max="6" width="18.42578125" style="59" customWidth="1"/>
    <col min="7" max="7" width="20.5703125" style="59" customWidth="1"/>
    <col min="8" max="8" width="19.7109375" style="59" customWidth="1"/>
    <col min="9" max="9" width="13.7109375" style="59" customWidth="1"/>
    <col min="10" max="10" width="14.7109375" style="59" customWidth="1"/>
    <col min="11" max="11" width="17.42578125" style="59" customWidth="1"/>
    <col min="12" max="12" width="21.140625" style="59" customWidth="1"/>
    <col min="13" max="13" width="19.28515625" style="59" customWidth="1"/>
    <col min="14" max="14" width="9.28515625" style="59" customWidth="1"/>
    <col min="15" max="15" width="10.5703125" style="59" customWidth="1"/>
    <col min="16" max="20" width="9.85546875" style="60" customWidth="1"/>
    <col min="21" max="21" width="14.42578125" style="59" customWidth="1"/>
    <col min="22" max="16384" width="10.85546875" style="5"/>
  </cols>
  <sheetData>
    <row r="1" spans="2:21" s="4" customForma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  <c r="U1" s="1"/>
    </row>
    <row r="2" spans="2:21" ht="15.75" customHeight="1" x14ac:dyDescent="0.25">
      <c r="B2" s="75" t="s">
        <v>268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2:21" ht="21.75" customHeight="1" x14ac:dyDescent="0.25">
      <c r="B3" s="75" t="s">
        <v>0</v>
      </c>
      <c r="C3" s="75" t="s">
        <v>1</v>
      </c>
      <c r="D3" s="75" t="s">
        <v>2</v>
      </c>
      <c r="E3" s="76" t="s">
        <v>3</v>
      </c>
      <c r="F3" s="78" t="s">
        <v>4</v>
      </c>
      <c r="G3" s="79"/>
      <c r="H3" s="80"/>
      <c r="I3" s="78" t="s">
        <v>5</v>
      </c>
      <c r="J3" s="80"/>
      <c r="K3" s="75" t="s">
        <v>6</v>
      </c>
      <c r="L3" s="75" t="s">
        <v>7</v>
      </c>
      <c r="M3" s="75" t="s">
        <v>8</v>
      </c>
      <c r="N3" s="75" t="s">
        <v>9</v>
      </c>
      <c r="O3" s="75" t="s">
        <v>10</v>
      </c>
      <c r="P3" s="75" t="s">
        <v>11</v>
      </c>
      <c r="Q3" s="75"/>
      <c r="R3" s="75"/>
      <c r="S3" s="75"/>
      <c r="T3" s="76" t="s">
        <v>12</v>
      </c>
      <c r="U3" s="75" t="s">
        <v>13</v>
      </c>
    </row>
    <row r="4" spans="2:21" x14ac:dyDescent="0.25">
      <c r="B4" s="75"/>
      <c r="C4" s="75"/>
      <c r="D4" s="75"/>
      <c r="E4" s="77"/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75"/>
      <c r="L4" s="75"/>
      <c r="M4" s="75"/>
      <c r="N4" s="75"/>
      <c r="O4" s="75"/>
      <c r="P4" s="6">
        <v>2019</v>
      </c>
      <c r="Q4" s="6">
        <v>2020</v>
      </c>
      <c r="R4" s="6">
        <v>2021</v>
      </c>
      <c r="S4" s="6">
        <v>2022</v>
      </c>
      <c r="T4" s="77"/>
      <c r="U4" s="75"/>
    </row>
    <row r="5" spans="2:21" ht="63.75" x14ac:dyDescent="0.25">
      <c r="B5" s="7" t="s">
        <v>19</v>
      </c>
      <c r="C5" s="7" t="s">
        <v>20</v>
      </c>
      <c r="D5" s="7" t="s">
        <v>20</v>
      </c>
      <c r="E5" s="7" t="s">
        <v>21</v>
      </c>
      <c r="F5" s="68" t="s">
        <v>22</v>
      </c>
      <c r="G5" s="69"/>
      <c r="H5" s="70"/>
      <c r="I5" s="71" t="s">
        <v>23</v>
      </c>
      <c r="J5" s="72"/>
      <c r="K5" s="7" t="s">
        <v>24</v>
      </c>
      <c r="L5" s="7" t="s">
        <v>25</v>
      </c>
      <c r="M5" s="7" t="s">
        <v>26</v>
      </c>
      <c r="N5" s="7" t="s">
        <v>27</v>
      </c>
      <c r="O5" s="8">
        <v>0</v>
      </c>
      <c r="P5" s="9">
        <v>0.01</v>
      </c>
      <c r="Q5" s="8">
        <v>0.01</v>
      </c>
      <c r="R5" s="8">
        <v>0.01</v>
      </c>
      <c r="S5" s="8">
        <v>0.01</v>
      </c>
      <c r="T5" s="8" t="s">
        <v>28</v>
      </c>
      <c r="U5" s="7" t="s">
        <v>21</v>
      </c>
    </row>
    <row r="6" spans="2:21" ht="76.5" x14ac:dyDescent="0.25">
      <c r="B6" s="10" t="s">
        <v>19</v>
      </c>
      <c r="C6" s="10" t="s">
        <v>20</v>
      </c>
      <c r="D6" s="10" t="s">
        <v>20</v>
      </c>
      <c r="E6" s="10" t="s">
        <v>21</v>
      </c>
      <c r="F6" s="61" t="s">
        <v>22</v>
      </c>
      <c r="G6" s="62"/>
      <c r="H6" s="63"/>
      <c r="I6" s="64" t="s">
        <v>23</v>
      </c>
      <c r="J6" s="65"/>
      <c r="K6" s="10" t="s">
        <v>29</v>
      </c>
      <c r="L6" s="10" t="s">
        <v>30</v>
      </c>
      <c r="M6" s="10" t="s">
        <v>31</v>
      </c>
      <c r="N6" s="10" t="s">
        <v>27</v>
      </c>
      <c r="O6" s="11">
        <v>0</v>
      </c>
      <c r="P6" s="12">
        <v>0.01</v>
      </c>
      <c r="Q6" s="11">
        <v>0.01</v>
      </c>
      <c r="R6" s="11">
        <v>0.01</v>
      </c>
      <c r="S6" s="11">
        <v>0.01</v>
      </c>
      <c r="T6" s="11" t="s">
        <v>28</v>
      </c>
      <c r="U6" s="10" t="s">
        <v>21</v>
      </c>
    </row>
    <row r="7" spans="2:21" ht="63.75" x14ac:dyDescent="0.25">
      <c r="B7" s="7" t="s">
        <v>19</v>
      </c>
      <c r="C7" s="7" t="s">
        <v>20</v>
      </c>
      <c r="D7" s="7" t="s">
        <v>20</v>
      </c>
      <c r="E7" s="7" t="s">
        <v>21</v>
      </c>
      <c r="F7" s="68" t="s">
        <v>22</v>
      </c>
      <c r="G7" s="69"/>
      <c r="H7" s="70"/>
      <c r="I7" s="71" t="s">
        <v>23</v>
      </c>
      <c r="J7" s="72"/>
      <c r="K7" s="7" t="s">
        <v>32</v>
      </c>
      <c r="L7" s="7" t="s">
        <v>33</v>
      </c>
      <c r="M7" s="7" t="s">
        <v>34</v>
      </c>
      <c r="N7" s="7" t="s">
        <v>27</v>
      </c>
      <c r="O7" s="8">
        <v>0</v>
      </c>
      <c r="P7" s="9">
        <v>0.01</v>
      </c>
      <c r="Q7" s="8">
        <v>0.01</v>
      </c>
      <c r="R7" s="8">
        <v>0.01</v>
      </c>
      <c r="S7" s="8">
        <v>0.01</v>
      </c>
      <c r="T7" s="8" t="s">
        <v>28</v>
      </c>
      <c r="U7" s="7" t="s">
        <v>21</v>
      </c>
    </row>
    <row r="8" spans="2:21" ht="51" x14ac:dyDescent="0.25">
      <c r="B8" s="10" t="s">
        <v>19</v>
      </c>
      <c r="C8" s="10" t="s">
        <v>20</v>
      </c>
      <c r="D8" s="10" t="s">
        <v>20</v>
      </c>
      <c r="E8" s="10" t="s">
        <v>21</v>
      </c>
      <c r="F8" s="61" t="s">
        <v>22</v>
      </c>
      <c r="G8" s="62"/>
      <c r="H8" s="63"/>
      <c r="I8" s="64" t="s">
        <v>23</v>
      </c>
      <c r="J8" s="65"/>
      <c r="K8" s="10" t="s">
        <v>32</v>
      </c>
      <c r="L8" s="10" t="s">
        <v>35</v>
      </c>
      <c r="M8" s="10" t="s">
        <v>36</v>
      </c>
      <c r="N8" s="10" t="s">
        <v>37</v>
      </c>
      <c r="O8" s="10">
        <v>1</v>
      </c>
      <c r="P8" s="13">
        <v>1</v>
      </c>
      <c r="Q8" s="10">
        <v>1</v>
      </c>
      <c r="R8" s="10">
        <v>1</v>
      </c>
      <c r="S8" s="10">
        <v>1</v>
      </c>
      <c r="T8" s="10">
        <v>4</v>
      </c>
      <c r="U8" s="10" t="s">
        <v>21</v>
      </c>
    </row>
    <row r="9" spans="2:21" ht="63.75" x14ac:dyDescent="0.25">
      <c r="B9" s="7" t="s">
        <v>19</v>
      </c>
      <c r="C9" s="7" t="s">
        <v>20</v>
      </c>
      <c r="D9" s="7" t="s">
        <v>20</v>
      </c>
      <c r="E9" s="7" t="s">
        <v>21</v>
      </c>
      <c r="F9" s="68" t="s">
        <v>22</v>
      </c>
      <c r="G9" s="69"/>
      <c r="H9" s="70"/>
      <c r="I9" s="71" t="s">
        <v>23</v>
      </c>
      <c r="J9" s="72"/>
      <c r="K9" s="7" t="s">
        <v>38</v>
      </c>
      <c r="L9" s="7" t="s">
        <v>39</v>
      </c>
      <c r="M9" s="7" t="s">
        <v>40</v>
      </c>
      <c r="N9" s="7" t="s">
        <v>27</v>
      </c>
      <c r="O9" s="8">
        <v>0</v>
      </c>
      <c r="P9" s="9">
        <v>0.01</v>
      </c>
      <c r="Q9" s="8">
        <v>0.01</v>
      </c>
      <c r="R9" s="8">
        <v>0.01</v>
      </c>
      <c r="S9" s="8">
        <v>0.01</v>
      </c>
      <c r="T9" s="8" t="s">
        <v>28</v>
      </c>
      <c r="U9" s="7" t="s">
        <v>21</v>
      </c>
    </row>
    <row r="10" spans="2:21" ht="63.75" x14ac:dyDescent="0.25">
      <c r="B10" s="10" t="s">
        <v>19</v>
      </c>
      <c r="C10" s="10" t="s">
        <v>20</v>
      </c>
      <c r="D10" s="10" t="s">
        <v>20</v>
      </c>
      <c r="E10" s="10" t="s">
        <v>21</v>
      </c>
      <c r="F10" s="61" t="s">
        <v>22</v>
      </c>
      <c r="G10" s="62"/>
      <c r="H10" s="63"/>
      <c r="I10" s="64" t="s">
        <v>23</v>
      </c>
      <c r="J10" s="65"/>
      <c r="K10" s="10" t="s">
        <v>41</v>
      </c>
      <c r="L10" s="10" t="s">
        <v>42</v>
      </c>
      <c r="M10" s="10" t="s">
        <v>43</v>
      </c>
      <c r="N10" s="10" t="s">
        <v>27</v>
      </c>
      <c r="O10" s="11">
        <v>0</v>
      </c>
      <c r="P10" s="12">
        <v>0.01</v>
      </c>
      <c r="Q10" s="11">
        <v>0.01</v>
      </c>
      <c r="R10" s="11">
        <v>0.01</v>
      </c>
      <c r="S10" s="11">
        <v>0.01</v>
      </c>
      <c r="T10" s="11" t="s">
        <v>28</v>
      </c>
      <c r="U10" s="10" t="s">
        <v>21</v>
      </c>
    </row>
    <row r="11" spans="2:21" ht="63.75" x14ac:dyDescent="0.25">
      <c r="B11" s="7" t="s">
        <v>19</v>
      </c>
      <c r="C11" s="7" t="s">
        <v>20</v>
      </c>
      <c r="D11" s="7" t="s">
        <v>20</v>
      </c>
      <c r="E11" s="7" t="s">
        <v>21</v>
      </c>
      <c r="F11" s="68" t="s">
        <v>22</v>
      </c>
      <c r="G11" s="69"/>
      <c r="H11" s="70"/>
      <c r="I11" s="71" t="s">
        <v>23</v>
      </c>
      <c r="J11" s="72"/>
      <c r="K11" s="7" t="s">
        <v>44</v>
      </c>
      <c r="L11" s="7" t="s">
        <v>45</v>
      </c>
      <c r="M11" s="7" t="s">
        <v>46</v>
      </c>
      <c r="N11" s="7" t="s">
        <v>27</v>
      </c>
      <c r="O11" s="8">
        <v>0</v>
      </c>
      <c r="P11" s="9">
        <v>0.01</v>
      </c>
      <c r="Q11" s="8">
        <v>0.01</v>
      </c>
      <c r="R11" s="8">
        <v>0.01</v>
      </c>
      <c r="S11" s="8">
        <v>0.01</v>
      </c>
      <c r="T11" s="8" t="s">
        <v>28</v>
      </c>
      <c r="U11" s="7" t="s">
        <v>21</v>
      </c>
    </row>
    <row r="12" spans="2:21" ht="51" x14ac:dyDescent="0.25">
      <c r="B12" s="10" t="s">
        <v>19</v>
      </c>
      <c r="C12" s="10" t="s">
        <v>20</v>
      </c>
      <c r="D12" s="10" t="s">
        <v>20</v>
      </c>
      <c r="E12" s="10" t="s">
        <v>21</v>
      </c>
      <c r="F12" s="61" t="s">
        <v>22</v>
      </c>
      <c r="G12" s="62"/>
      <c r="H12" s="63"/>
      <c r="I12" s="64" t="s">
        <v>23</v>
      </c>
      <c r="J12" s="65"/>
      <c r="K12" s="10" t="s">
        <v>44</v>
      </c>
      <c r="L12" s="10" t="s">
        <v>47</v>
      </c>
      <c r="M12" s="10" t="s">
        <v>48</v>
      </c>
      <c r="N12" s="10" t="s">
        <v>49</v>
      </c>
      <c r="O12" s="10">
        <v>0</v>
      </c>
      <c r="P12" s="13">
        <v>1</v>
      </c>
      <c r="Q12" s="10">
        <v>1</v>
      </c>
      <c r="R12" s="10">
        <v>1</v>
      </c>
      <c r="S12" s="10">
        <v>1</v>
      </c>
      <c r="T12" s="10">
        <v>4</v>
      </c>
      <c r="U12" s="10" t="s">
        <v>21</v>
      </c>
    </row>
    <row r="13" spans="2:21" ht="63.75" x14ac:dyDescent="0.25">
      <c r="B13" s="7" t="s">
        <v>19</v>
      </c>
      <c r="C13" s="7" t="s">
        <v>20</v>
      </c>
      <c r="D13" s="7" t="s">
        <v>20</v>
      </c>
      <c r="E13" s="7" t="s">
        <v>21</v>
      </c>
      <c r="F13" s="68" t="s">
        <v>22</v>
      </c>
      <c r="G13" s="69"/>
      <c r="H13" s="70"/>
      <c r="I13" s="71" t="s">
        <v>23</v>
      </c>
      <c r="J13" s="72"/>
      <c r="K13" s="7" t="s">
        <v>50</v>
      </c>
      <c r="L13" s="7" t="s">
        <v>51</v>
      </c>
      <c r="M13" s="7" t="s">
        <v>52</v>
      </c>
      <c r="N13" s="7" t="s">
        <v>27</v>
      </c>
      <c r="O13" s="8">
        <v>0</v>
      </c>
      <c r="P13" s="9">
        <v>0.01</v>
      </c>
      <c r="Q13" s="8">
        <v>0.01</v>
      </c>
      <c r="R13" s="8">
        <v>0.01</v>
      </c>
      <c r="S13" s="8">
        <v>0.01</v>
      </c>
      <c r="T13" s="8" t="s">
        <v>28</v>
      </c>
      <c r="U13" s="7" t="s">
        <v>21</v>
      </c>
    </row>
    <row r="14" spans="2:21" ht="89.25" x14ac:dyDescent="0.25">
      <c r="B14" s="10" t="s">
        <v>53</v>
      </c>
      <c r="C14" s="10" t="s">
        <v>54</v>
      </c>
      <c r="D14" s="10" t="s">
        <v>55</v>
      </c>
      <c r="E14" s="10" t="s">
        <v>56</v>
      </c>
      <c r="F14" s="10" t="s">
        <v>57</v>
      </c>
      <c r="G14" s="10" t="s">
        <v>58</v>
      </c>
      <c r="H14" s="10" t="s">
        <v>59</v>
      </c>
      <c r="I14" s="10" t="s">
        <v>60</v>
      </c>
      <c r="J14" s="10"/>
      <c r="K14" s="10" t="s">
        <v>61</v>
      </c>
      <c r="L14" s="10" t="s">
        <v>62</v>
      </c>
      <c r="M14" s="10" t="s">
        <v>63</v>
      </c>
      <c r="N14" s="10" t="s">
        <v>64</v>
      </c>
      <c r="O14" s="10">
        <v>3</v>
      </c>
      <c r="P14" s="13">
        <v>3</v>
      </c>
      <c r="Q14" s="10">
        <v>2</v>
      </c>
      <c r="R14" s="10">
        <v>2</v>
      </c>
      <c r="S14" s="10">
        <v>2</v>
      </c>
      <c r="T14" s="10">
        <v>9</v>
      </c>
      <c r="U14" s="10" t="s">
        <v>65</v>
      </c>
    </row>
    <row r="15" spans="2:21" ht="89.25" x14ac:dyDescent="0.25">
      <c r="B15" s="7" t="s">
        <v>53</v>
      </c>
      <c r="C15" s="7" t="s">
        <v>54</v>
      </c>
      <c r="D15" s="7" t="s">
        <v>55</v>
      </c>
      <c r="E15" s="7" t="s">
        <v>56</v>
      </c>
      <c r="F15" s="7" t="s">
        <v>57</v>
      </c>
      <c r="G15" s="7" t="s">
        <v>58</v>
      </c>
      <c r="H15" s="7" t="s">
        <v>59</v>
      </c>
      <c r="I15" s="7" t="s">
        <v>60</v>
      </c>
      <c r="J15" s="7"/>
      <c r="K15" s="7" t="s">
        <v>66</v>
      </c>
      <c r="L15" s="7" t="s">
        <v>67</v>
      </c>
      <c r="M15" s="7" t="s">
        <v>68</v>
      </c>
      <c r="N15" s="7" t="s">
        <v>69</v>
      </c>
      <c r="O15" s="14">
        <v>0</v>
      </c>
      <c r="P15" s="15">
        <v>4000</v>
      </c>
      <c r="Q15" s="15">
        <v>5000</v>
      </c>
      <c r="R15" s="15">
        <v>5000</v>
      </c>
      <c r="S15" s="15">
        <v>2000</v>
      </c>
      <c r="T15" s="15">
        <v>16000</v>
      </c>
      <c r="U15" s="7" t="s">
        <v>65</v>
      </c>
    </row>
    <row r="16" spans="2:21" ht="102" x14ac:dyDescent="0.25">
      <c r="B16" s="10" t="s">
        <v>53</v>
      </c>
      <c r="C16" s="10" t="s">
        <v>54</v>
      </c>
      <c r="D16" s="10" t="s">
        <v>55</v>
      </c>
      <c r="E16" s="10" t="s">
        <v>70</v>
      </c>
      <c r="F16" s="10" t="s">
        <v>269</v>
      </c>
      <c r="G16" s="10" t="s">
        <v>193</v>
      </c>
      <c r="H16" s="10" t="s">
        <v>200</v>
      </c>
      <c r="I16" s="10" t="s">
        <v>60</v>
      </c>
      <c r="J16" s="10"/>
      <c r="K16" s="10" t="s">
        <v>32</v>
      </c>
      <c r="L16" s="10" t="s">
        <v>71</v>
      </c>
      <c r="M16" s="10" t="s">
        <v>72</v>
      </c>
      <c r="N16" s="10" t="s">
        <v>73</v>
      </c>
      <c r="O16" s="16">
        <v>0</v>
      </c>
      <c r="P16" s="17">
        <v>1</v>
      </c>
      <c r="Q16" s="17">
        <v>1</v>
      </c>
      <c r="R16" s="17">
        <v>1</v>
      </c>
      <c r="S16" s="17">
        <v>1</v>
      </c>
      <c r="T16" s="17">
        <v>4</v>
      </c>
      <c r="U16" s="10" t="s">
        <v>70</v>
      </c>
    </row>
    <row r="17" spans="1:21" ht="140.25" x14ac:dyDescent="0.25">
      <c r="B17" s="7" t="s">
        <v>53</v>
      </c>
      <c r="C17" s="7" t="s">
        <v>54</v>
      </c>
      <c r="D17" s="7" t="s">
        <v>74</v>
      </c>
      <c r="E17" s="7" t="s">
        <v>56</v>
      </c>
      <c r="F17" s="7" t="s">
        <v>75</v>
      </c>
      <c r="G17" s="7" t="s">
        <v>58</v>
      </c>
      <c r="H17" s="7" t="s">
        <v>76</v>
      </c>
      <c r="I17" s="7" t="s">
        <v>60</v>
      </c>
      <c r="J17" s="7"/>
      <c r="K17" s="7" t="s">
        <v>77</v>
      </c>
      <c r="L17" s="7" t="s">
        <v>78</v>
      </c>
      <c r="M17" s="7" t="s">
        <v>79</v>
      </c>
      <c r="N17" s="7" t="s">
        <v>80</v>
      </c>
      <c r="O17" s="14">
        <v>0</v>
      </c>
      <c r="P17" s="14">
        <v>2</v>
      </c>
      <c r="Q17" s="7">
        <v>0</v>
      </c>
      <c r="R17" s="7">
        <v>0</v>
      </c>
      <c r="S17" s="7">
        <v>0</v>
      </c>
      <c r="T17" s="7">
        <v>2</v>
      </c>
      <c r="U17" s="7" t="s">
        <v>65</v>
      </c>
    </row>
    <row r="18" spans="1:21" ht="127.5" x14ac:dyDescent="0.25">
      <c r="B18" s="10" t="s">
        <v>53</v>
      </c>
      <c r="C18" s="10" t="s">
        <v>54</v>
      </c>
      <c r="D18" s="10" t="s">
        <v>81</v>
      </c>
      <c r="E18" s="10" t="s">
        <v>56</v>
      </c>
      <c r="F18" s="10" t="s">
        <v>82</v>
      </c>
      <c r="G18" s="10" t="s">
        <v>83</v>
      </c>
      <c r="H18" s="10" t="s">
        <v>84</v>
      </c>
      <c r="I18" s="10" t="s">
        <v>60</v>
      </c>
      <c r="J18" s="10"/>
      <c r="K18" s="10" t="s">
        <v>85</v>
      </c>
      <c r="L18" s="10" t="s">
        <v>86</v>
      </c>
      <c r="M18" s="10" t="s">
        <v>87</v>
      </c>
      <c r="N18" s="10" t="s">
        <v>88</v>
      </c>
      <c r="O18" s="13">
        <v>52</v>
      </c>
      <c r="P18" s="13">
        <v>32</v>
      </c>
      <c r="Q18" s="13">
        <v>45</v>
      </c>
      <c r="R18" s="13">
        <v>45</v>
      </c>
      <c r="S18" s="13">
        <v>28</v>
      </c>
      <c r="T18" s="13">
        <v>150</v>
      </c>
      <c r="U18" s="10" t="s">
        <v>65</v>
      </c>
    </row>
    <row r="19" spans="1:21" ht="102" x14ac:dyDescent="0.25">
      <c r="A19" s="4"/>
      <c r="B19" s="7" t="s">
        <v>89</v>
      </c>
      <c r="C19" s="7" t="s">
        <v>90</v>
      </c>
      <c r="D19" s="7" t="s">
        <v>91</v>
      </c>
      <c r="E19" s="7" t="s">
        <v>56</v>
      </c>
      <c r="F19" s="7" t="s">
        <v>92</v>
      </c>
      <c r="G19" s="7" t="s">
        <v>93</v>
      </c>
      <c r="H19" s="7" t="s">
        <v>94</v>
      </c>
      <c r="I19" s="7" t="s">
        <v>95</v>
      </c>
      <c r="J19" s="7"/>
      <c r="K19" s="7" t="s">
        <v>96</v>
      </c>
      <c r="L19" s="7" t="s">
        <v>97</v>
      </c>
      <c r="M19" s="7" t="s">
        <v>98</v>
      </c>
      <c r="N19" s="7" t="s">
        <v>99</v>
      </c>
      <c r="O19" s="14">
        <v>0</v>
      </c>
      <c r="P19" s="14">
        <v>50</v>
      </c>
      <c r="Q19" s="14">
        <v>50</v>
      </c>
      <c r="R19" s="14">
        <v>50</v>
      </c>
      <c r="S19" s="14">
        <v>50</v>
      </c>
      <c r="T19" s="14">
        <v>200</v>
      </c>
      <c r="U19" s="7" t="s">
        <v>100</v>
      </c>
    </row>
    <row r="20" spans="1:21" ht="102" x14ac:dyDescent="0.25">
      <c r="B20" s="10" t="s">
        <v>89</v>
      </c>
      <c r="C20" s="10" t="s">
        <v>90</v>
      </c>
      <c r="D20" s="10" t="s">
        <v>101</v>
      </c>
      <c r="E20" s="10" t="s">
        <v>56</v>
      </c>
      <c r="F20" s="10" t="s">
        <v>102</v>
      </c>
      <c r="G20" s="10" t="s">
        <v>93</v>
      </c>
      <c r="H20" s="10" t="s">
        <v>103</v>
      </c>
      <c r="I20" s="10" t="s">
        <v>104</v>
      </c>
      <c r="J20" s="10" t="s">
        <v>105</v>
      </c>
      <c r="K20" s="10" t="s">
        <v>106</v>
      </c>
      <c r="L20" s="10" t="s">
        <v>107</v>
      </c>
      <c r="M20" s="10" t="s">
        <v>108</v>
      </c>
      <c r="N20" s="10" t="s">
        <v>109</v>
      </c>
      <c r="O20" s="13">
        <v>0</v>
      </c>
      <c r="P20" s="16">
        <v>14150</v>
      </c>
      <c r="Q20" s="16">
        <v>14150</v>
      </c>
      <c r="R20" s="16">
        <v>14150</v>
      </c>
      <c r="S20" s="16">
        <v>14150</v>
      </c>
      <c r="T20" s="16">
        <v>56600</v>
      </c>
      <c r="U20" s="10" t="s">
        <v>100</v>
      </c>
    </row>
    <row r="21" spans="1:21" ht="102" x14ac:dyDescent="0.25">
      <c r="B21" s="7" t="s">
        <v>89</v>
      </c>
      <c r="C21" s="7" t="s">
        <v>90</v>
      </c>
      <c r="D21" s="7" t="s">
        <v>101</v>
      </c>
      <c r="E21" s="7" t="s">
        <v>56</v>
      </c>
      <c r="F21" s="7" t="s">
        <v>102</v>
      </c>
      <c r="G21" s="7" t="s">
        <v>93</v>
      </c>
      <c r="H21" s="7" t="s">
        <v>103</v>
      </c>
      <c r="I21" s="7" t="s">
        <v>95</v>
      </c>
      <c r="J21" s="7" t="s">
        <v>110</v>
      </c>
      <c r="K21" s="7" t="s">
        <v>111</v>
      </c>
      <c r="L21" s="7" t="s">
        <v>112</v>
      </c>
      <c r="M21" s="7" t="s">
        <v>113</v>
      </c>
      <c r="N21" s="7" t="s">
        <v>114</v>
      </c>
      <c r="O21" s="14">
        <v>0</v>
      </c>
      <c r="P21" s="18">
        <v>27516</v>
      </c>
      <c r="Q21" s="18">
        <v>26622</v>
      </c>
      <c r="R21" s="18">
        <v>29247</v>
      </c>
      <c r="S21" s="18">
        <v>29205</v>
      </c>
      <c r="T21" s="18">
        <v>112590</v>
      </c>
      <c r="U21" s="7" t="s">
        <v>115</v>
      </c>
    </row>
    <row r="22" spans="1:21" ht="102" x14ac:dyDescent="0.25">
      <c r="B22" s="10" t="s">
        <v>89</v>
      </c>
      <c r="C22" s="10" t="s">
        <v>90</v>
      </c>
      <c r="D22" s="10" t="s">
        <v>101</v>
      </c>
      <c r="E22" s="10" t="s">
        <v>56</v>
      </c>
      <c r="F22" s="10" t="s">
        <v>102</v>
      </c>
      <c r="G22" s="10" t="s">
        <v>93</v>
      </c>
      <c r="H22" s="10" t="s">
        <v>103</v>
      </c>
      <c r="I22" s="10" t="s">
        <v>95</v>
      </c>
      <c r="J22" s="10" t="s">
        <v>116</v>
      </c>
      <c r="K22" s="10" t="s">
        <v>111</v>
      </c>
      <c r="L22" s="10" t="s">
        <v>117</v>
      </c>
      <c r="M22" s="10" t="s">
        <v>118</v>
      </c>
      <c r="N22" s="10" t="s">
        <v>119</v>
      </c>
      <c r="O22" s="16">
        <v>0</v>
      </c>
      <c r="P22" s="16">
        <v>8000</v>
      </c>
      <c r="Q22" s="16">
        <v>16000</v>
      </c>
      <c r="R22" s="16">
        <v>16000</v>
      </c>
      <c r="S22" s="16">
        <v>15810</v>
      </c>
      <c r="T22" s="16">
        <v>55810</v>
      </c>
      <c r="U22" s="10" t="s">
        <v>65</v>
      </c>
    </row>
    <row r="23" spans="1:21" ht="102" x14ac:dyDescent="0.25">
      <c r="B23" s="7" t="s">
        <v>89</v>
      </c>
      <c r="C23" s="7" t="s">
        <v>90</v>
      </c>
      <c r="D23" s="7" t="s">
        <v>101</v>
      </c>
      <c r="E23" s="7" t="s">
        <v>56</v>
      </c>
      <c r="F23" s="7" t="s">
        <v>102</v>
      </c>
      <c r="G23" s="7" t="s">
        <v>93</v>
      </c>
      <c r="H23" s="7" t="s">
        <v>103</v>
      </c>
      <c r="I23" s="7" t="s">
        <v>120</v>
      </c>
      <c r="J23" s="7" t="s">
        <v>121</v>
      </c>
      <c r="K23" s="7" t="s">
        <v>122</v>
      </c>
      <c r="L23" s="19" t="s">
        <v>123</v>
      </c>
      <c r="M23" s="20" t="s">
        <v>124</v>
      </c>
      <c r="N23" s="7" t="s">
        <v>125</v>
      </c>
      <c r="O23" s="14">
        <v>0</v>
      </c>
      <c r="P23" s="15">
        <f>+S23/4</f>
        <v>2500</v>
      </c>
      <c r="Q23" s="15">
        <f>+S23/2</f>
        <v>5000</v>
      </c>
      <c r="R23" s="15">
        <v>7500</v>
      </c>
      <c r="S23" s="15">
        <v>10000</v>
      </c>
      <c r="T23" s="15">
        <v>10000</v>
      </c>
      <c r="U23" s="7" t="s">
        <v>126</v>
      </c>
    </row>
    <row r="24" spans="1:21" ht="89.25" x14ac:dyDescent="0.25">
      <c r="B24" s="10" t="s">
        <v>89</v>
      </c>
      <c r="C24" s="10" t="s">
        <v>90</v>
      </c>
      <c r="D24" s="10" t="s">
        <v>127</v>
      </c>
      <c r="E24" s="10" t="s">
        <v>56</v>
      </c>
      <c r="F24" s="10" t="s">
        <v>128</v>
      </c>
      <c r="G24" s="10" t="s">
        <v>93</v>
      </c>
      <c r="H24" s="10" t="s">
        <v>129</v>
      </c>
      <c r="I24" s="10" t="s">
        <v>95</v>
      </c>
      <c r="J24" s="10" t="s">
        <v>116</v>
      </c>
      <c r="K24" s="10" t="s">
        <v>111</v>
      </c>
      <c r="L24" s="10" t="s">
        <v>130</v>
      </c>
      <c r="M24" s="10" t="s">
        <v>131</v>
      </c>
      <c r="N24" s="10" t="s">
        <v>132</v>
      </c>
      <c r="O24" s="13">
        <v>0</v>
      </c>
      <c r="P24" s="16">
        <v>40000</v>
      </c>
      <c r="Q24" s="16">
        <v>40000</v>
      </c>
      <c r="R24" s="16">
        <v>60000</v>
      </c>
      <c r="S24" s="16">
        <v>60000</v>
      </c>
      <c r="T24" s="16">
        <v>200000</v>
      </c>
      <c r="U24" s="10" t="s">
        <v>133</v>
      </c>
    </row>
    <row r="25" spans="1:21" ht="89.25" x14ac:dyDescent="0.25">
      <c r="B25" s="7" t="s">
        <v>89</v>
      </c>
      <c r="C25" s="7" t="s">
        <v>90</v>
      </c>
      <c r="D25" s="7" t="s">
        <v>127</v>
      </c>
      <c r="E25" s="7" t="s">
        <v>56</v>
      </c>
      <c r="F25" s="7" t="s">
        <v>128</v>
      </c>
      <c r="G25" s="7" t="s">
        <v>93</v>
      </c>
      <c r="H25" s="7" t="s">
        <v>129</v>
      </c>
      <c r="I25" s="7" t="s">
        <v>95</v>
      </c>
      <c r="J25" s="7" t="s">
        <v>116</v>
      </c>
      <c r="K25" s="7" t="s">
        <v>111</v>
      </c>
      <c r="L25" s="7" t="s">
        <v>134</v>
      </c>
      <c r="M25" s="7" t="s">
        <v>135</v>
      </c>
      <c r="N25" s="21" t="s">
        <v>132</v>
      </c>
      <c r="O25" s="18">
        <v>37732</v>
      </c>
      <c r="P25" s="18">
        <v>32311</v>
      </c>
      <c r="Q25" s="18">
        <v>32689</v>
      </c>
      <c r="R25" s="18">
        <v>35000</v>
      </c>
      <c r="S25" s="18">
        <v>35000</v>
      </c>
      <c r="T25" s="18">
        <v>135000</v>
      </c>
      <c r="U25" s="7" t="s">
        <v>133</v>
      </c>
    </row>
    <row r="26" spans="1:21" ht="89.25" x14ac:dyDescent="0.25">
      <c r="B26" s="10" t="s">
        <v>89</v>
      </c>
      <c r="C26" s="10" t="s">
        <v>90</v>
      </c>
      <c r="D26" s="10" t="s">
        <v>127</v>
      </c>
      <c r="E26" s="10" t="s">
        <v>56</v>
      </c>
      <c r="F26" s="10" t="s">
        <v>128</v>
      </c>
      <c r="G26" s="10" t="s">
        <v>93</v>
      </c>
      <c r="H26" s="10" t="s">
        <v>129</v>
      </c>
      <c r="I26" s="10" t="s">
        <v>95</v>
      </c>
      <c r="J26" s="10" t="s">
        <v>116</v>
      </c>
      <c r="K26" s="10" t="s">
        <v>136</v>
      </c>
      <c r="L26" s="10" t="s">
        <v>137</v>
      </c>
      <c r="M26" s="10" t="s">
        <v>138</v>
      </c>
      <c r="N26" s="22" t="s">
        <v>132</v>
      </c>
      <c r="O26" s="16">
        <v>110711</v>
      </c>
      <c r="P26" s="16">
        <v>30000</v>
      </c>
      <c r="Q26" s="16">
        <v>30000</v>
      </c>
      <c r="R26" s="16">
        <v>30000</v>
      </c>
      <c r="S26" s="16">
        <v>30000</v>
      </c>
      <c r="T26" s="16">
        <v>120000</v>
      </c>
      <c r="U26" s="10" t="s">
        <v>133</v>
      </c>
    </row>
    <row r="27" spans="1:21" ht="89.25" x14ac:dyDescent="0.25">
      <c r="B27" s="7" t="s">
        <v>89</v>
      </c>
      <c r="C27" s="7" t="s">
        <v>90</v>
      </c>
      <c r="D27" s="7" t="s">
        <v>127</v>
      </c>
      <c r="E27" s="7" t="s">
        <v>56</v>
      </c>
      <c r="F27" s="7" t="s">
        <v>128</v>
      </c>
      <c r="G27" s="7" t="s">
        <v>93</v>
      </c>
      <c r="H27" s="7" t="s">
        <v>129</v>
      </c>
      <c r="I27" s="7" t="s">
        <v>95</v>
      </c>
      <c r="J27" s="7" t="s">
        <v>116</v>
      </c>
      <c r="K27" s="7" t="s">
        <v>136</v>
      </c>
      <c r="L27" s="7" t="s">
        <v>139</v>
      </c>
      <c r="M27" s="7" t="s">
        <v>140</v>
      </c>
      <c r="N27" s="21" t="s">
        <v>109</v>
      </c>
      <c r="O27" s="21">
        <v>492003</v>
      </c>
      <c r="P27" s="18">
        <v>120834</v>
      </c>
      <c r="Q27" s="18">
        <v>124848</v>
      </c>
      <c r="R27" s="18">
        <v>137159</v>
      </c>
      <c r="S27" s="18">
        <v>137159</v>
      </c>
      <c r="T27" s="18">
        <v>520000</v>
      </c>
      <c r="U27" s="7" t="s">
        <v>133</v>
      </c>
    </row>
    <row r="28" spans="1:21" ht="89.25" x14ac:dyDescent="0.25">
      <c r="B28" s="10" t="s">
        <v>89</v>
      </c>
      <c r="C28" s="10" t="s">
        <v>90</v>
      </c>
      <c r="D28" s="10" t="s">
        <v>141</v>
      </c>
      <c r="E28" s="10" t="s">
        <v>142</v>
      </c>
      <c r="F28" s="10" t="s">
        <v>143</v>
      </c>
      <c r="G28" s="10" t="s">
        <v>93</v>
      </c>
      <c r="H28" s="10" t="s">
        <v>129</v>
      </c>
      <c r="I28" s="10" t="s">
        <v>95</v>
      </c>
      <c r="J28" s="10" t="s">
        <v>116</v>
      </c>
      <c r="K28" s="10" t="s">
        <v>77</v>
      </c>
      <c r="L28" s="10" t="s">
        <v>144</v>
      </c>
      <c r="M28" s="10" t="s">
        <v>145</v>
      </c>
      <c r="N28" s="22" t="s">
        <v>146</v>
      </c>
      <c r="O28" s="22">
        <v>0</v>
      </c>
      <c r="P28" s="16">
        <v>15000</v>
      </c>
      <c r="Q28" s="16">
        <v>20000</v>
      </c>
      <c r="R28" s="16">
        <v>25000</v>
      </c>
      <c r="S28" s="16">
        <v>30000</v>
      </c>
      <c r="T28" s="16">
        <v>30000</v>
      </c>
      <c r="U28" s="10" t="s">
        <v>142</v>
      </c>
    </row>
    <row r="29" spans="1:21" ht="89.25" x14ac:dyDescent="0.25">
      <c r="B29" s="7" t="s">
        <v>89</v>
      </c>
      <c r="C29" s="7" t="s">
        <v>90</v>
      </c>
      <c r="D29" s="7" t="s">
        <v>141</v>
      </c>
      <c r="E29" s="7" t="s">
        <v>142</v>
      </c>
      <c r="F29" s="7" t="s">
        <v>143</v>
      </c>
      <c r="G29" s="7" t="s">
        <v>93</v>
      </c>
      <c r="H29" s="7" t="s">
        <v>129</v>
      </c>
      <c r="I29" s="7" t="s">
        <v>95</v>
      </c>
      <c r="J29" s="7" t="s">
        <v>116</v>
      </c>
      <c r="K29" s="7" t="s">
        <v>77</v>
      </c>
      <c r="L29" s="7" t="s">
        <v>147</v>
      </c>
      <c r="M29" s="7" t="s">
        <v>148</v>
      </c>
      <c r="N29" s="21" t="s">
        <v>149</v>
      </c>
      <c r="O29" s="21">
        <v>12381</v>
      </c>
      <c r="P29" s="18">
        <v>13480</v>
      </c>
      <c r="Q29" s="18">
        <v>14233</v>
      </c>
      <c r="R29" s="18">
        <v>15272</v>
      </c>
      <c r="S29" s="18">
        <v>16478</v>
      </c>
      <c r="T29" s="18">
        <v>16478</v>
      </c>
      <c r="U29" s="7" t="s">
        <v>142</v>
      </c>
    </row>
    <row r="30" spans="1:21" ht="89.25" x14ac:dyDescent="0.25">
      <c r="B30" s="10" t="s">
        <v>89</v>
      </c>
      <c r="C30" s="10" t="s">
        <v>90</v>
      </c>
      <c r="D30" s="10" t="s">
        <v>141</v>
      </c>
      <c r="E30" s="10" t="s">
        <v>142</v>
      </c>
      <c r="F30" s="10" t="s">
        <v>143</v>
      </c>
      <c r="G30" s="10" t="s">
        <v>93</v>
      </c>
      <c r="H30" s="10" t="s">
        <v>129</v>
      </c>
      <c r="I30" s="10" t="s">
        <v>95</v>
      </c>
      <c r="J30" s="10" t="s">
        <v>116</v>
      </c>
      <c r="K30" s="10" t="s">
        <v>77</v>
      </c>
      <c r="L30" s="10" t="s">
        <v>150</v>
      </c>
      <c r="M30" s="10" t="s">
        <v>151</v>
      </c>
      <c r="N30" s="22" t="s">
        <v>149</v>
      </c>
      <c r="O30" s="22">
        <v>22359</v>
      </c>
      <c r="P30" s="16">
        <v>24434</v>
      </c>
      <c r="Q30" s="16">
        <v>25924</v>
      </c>
      <c r="R30" s="16">
        <v>27817</v>
      </c>
      <c r="S30" s="16">
        <v>30015</v>
      </c>
      <c r="T30" s="16">
        <v>30015</v>
      </c>
      <c r="U30" s="10" t="s">
        <v>142</v>
      </c>
    </row>
    <row r="31" spans="1:21" ht="127.5" x14ac:dyDescent="0.25">
      <c r="B31" s="7" t="s">
        <v>89</v>
      </c>
      <c r="C31" s="7" t="s">
        <v>90</v>
      </c>
      <c r="D31" s="7" t="s">
        <v>152</v>
      </c>
      <c r="E31" s="7" t="s">
        <v>142</v>
      </c>
      <c r="F31" s="23" t="s">
        <v>153</v>
      </c>
      <c r="G31" s="23" t="s">
        <v>93</v>
      </c>
      <c r="H31" s="23" t="s">
        <v>129</v>
      </c>
      <c r="I31" s="23" t="s">
        <v>154</v>
      </c>
      <c r="J31" s="23" t="s">
        <v>116</v>
      </c>
      <c r="K31" s="7" t="s">
        <v>77</v>
      </c>
      <c r="L31" s="7" t="s">
        <v>155</v>
      </c>
      <c r="M31" s="7" t="s">
        <v>156</v>
      </c>
      <c r="N31" s="21" t="s">
        <v>27</v>
      </c>
      <c r="O31" s="8">
        <v>0.1</v>
      </c>
      <c r="P31" s="9">
        <v>0.2</v>
      </c>
      <c r="Q31" s="9">
        <v>0.4</v>
      </c>
      <c r="R31" s="9">
        <v>0.6</v>
      </c>
      <c r="S31" s="9">
        <v>0.7</v>
      </c>
      <c r="T31" s="9">
        <v>0.7</v>
      </c>
      <c r="U31" s="7" t="s">
        <v>142</v>
      </c>
    </row>
    <row r="32" spans="1:21" ht="89.25" x14ac:dyDescent="0.25">
      <c r="B32" s="10" t="s">
        <v>89</v>
      </c>
      <c r="C32" s="10" t="s">
        <v>90</v>
      </c>
      <c r="D32" s="10" t="s">
        <v>152</v>
      </c>
      <c r="E32" s="10" t="s">
        <v>142</v>
      </c>
      <c r="F32" s="24" t="s">
        <v>153</v>
      </c>
      <c r="G32" s="24" t="s">
        <v>93</v>
      </c>
      <c r="H32" s="24" t="s">
        <v>129</v>
      </c>
      <c r="I32" s="24" t="s">
        <v>154</v>
      </c>
      <c r="J32" s="24" t="s">
        <v>116</v>
      </c>
      <c r="K32" s="10" t="s">
        <v>77</v>
      </c>
      <c r="L32" s="10" t="s">
        <v>157</v>
      </c>
      <c r="M32" s="10" t="s">
        <v>158</v>
      </c>
      <c r="N32" s="22" t="s">
        <v>159</v>
      </c>
      <c r="O32" s="22">
        <v>267</v>
      </c>
      <c r="P32" s="16">
        <v>222</v>
      </c>
      <c r="Q32" s="16">
        <v>177</v>
      </c>
      <c r="R32" s="16">
        <v>132</v>
      </c>
      <c r="S32" s="16">
        <v>90</v>
      </c>
      <c r="T32" s="16">
        <v>90</v>
      </c>
      <c r="U32" s="10" t="s">
        <v>142</v>
      </c>
    </row>
    <row r="33" spans="2:21" ht="153" x14ac:dyDescent="0.25">
      <c r="B33" s="7" t="s">
        <v>160</v>
      </c>
      <c r="C33" s="7" t="s">
        <v>161</v>
      </c>
      <c r="D33" s="7" t="s">
        <v>162</v>
      </c>
      <c r="E33" s="7" t="s">
        <v>56</v>
      </c>
      <c r="F33" s="7" t="s">
        <v>163</v>
      </c>
      <c r="G33" s="7" t="s">
        <v>164</v>
      </c>
      <c r="H33" s="7" t="s">
        <v>165</v>
      </c>
      <c r="I33" s="7" t="s">
        <v>166</v>
      </c>
      <c r="J33" s="7" t="s">
        <v>167</v>
      </c>
      <c r="K33" s="7" t="s">
        <v>168</v>
      </c>
      <c r="L33" s="7" t="s">
        <v>169</v>
      </c>
      <c r="M33" s="7" t="s">
        <v>170</v>
      </c>
      <c r="N33" s="7" t="s">
        <v>171</v>
      </c>
      <c r="O33" s="7">
        <v>10</v>
      </c>
      <c r="P33" s="7">
        <v>11</v>
      </c>
      <c r="Q33" s="7">
        <v>1</v>
      </c>
      <c r="R33" s="7">
        <v>1</v>
      </c>
      <c r="S33" s="7">
        <v>1</v>
      </c>
      <c r="T33" s="7">
        <v>14</v>
      </c>
      <c r="U33" s="7" t="s">
        <v>172</v>
      </c>
    </row>
    <row r="34" spans="2:21" ht="153" x14ac:dyDescent="0.25">
      <c r="B34" s="10" t="s">
        <v>160</v>
      </c>
      <c r="C34" s="10" t="s">
        <v>161</v>
      </c>
      <c r="D34" s="10" t="s">
        <v>162</v>
      </c>
      <c r="E34" s="10" t="s">
        <v>56</v>
      </c>
      <c r="F34" s="10" t="s">
        <v>173</v>
      </c>
      <c r="G34" s="10" t="s">
        <v>164</v>
      </c>
      <c r="H34" s="10" t="s">
        <v>174</v>
      </c>
      <c r="I34" s="10" t="s">
        <v>166</v>
      </c>
      <c r="J34" s="10" t="s">
        <v>167</v>
      </c>
      <c r="K34" s="10" t="s">
        <v>175</v>
      </c>
      <c r="L34" s="25" t="s">
        <v>176</v>
      </c>
      <c r="M34" s="25" t="s">
        <v>177</v>
      </c>
      <c r="N34" s="10" t="s">
        <v>178</v>
      </c>
      <c r="O34" s="10">
        <v>0</v>
      </c>
      <c r="P34" s="10">
        <v>50</v>
      </c>
      <c r="Q34" s="10">
        <v>20</v>
      </c>
      <c r="R34" s="10">
        <v>10</v>
      </c>
      <c r="S34" s="10">
        <v>0</v>
      </c>
      <c r="T34" s="10">
        <v>80</v>
      </c>
      <c r="U34" s="10" t="s">
        <v>172</v>
      </c>
    </row>
    <row r="35" spans="2:21" ht="153" x14ac:dyDescent="0.25">
      <c r="B35" s="7" t="s">
        <v>160</v>
      </c>
      <c r="C35" s="7" t="s">
        <v>161</v>
      </c>
      <c r="D35" s="7" t="s">
        <v>162</v>
      </c>
      <c r="E35" s="7" t="s">
        <v>56</v>
      </c>
      <c r="F35" s="7" t="s">
        <v>163</v>
      </c>
      <c r="G35" s="7" t="s">
        <v>164</v>
      </c>
      <c r="H35" s="7" t="s">
        <v>165</v>
      </c>
      <c r="I35" s="7" t="s">
        <v>166</v>
      </c>
      <c r="J35" s="7" t="s">
        <v>167</v>
      </c>
      <c r="K35" s="7" t="s">
        <v>122</v>
      </c>
      <c r="L35" s="19" t="s">
        <v>179</v>
      </c>
      <c r="M35" s="7" t="s">
        <v>180</v>
      </c>
      <c r="N35" s="20" t="s">
        <v>271</v>
      </c>
      <c r="O35" s="26">
        <v>320</v>
      </c>
      <c r="P35" s="18">
        <v>450</v>
      </c>
      <c r="Q35" s="18">
        <v>450</v>
      </c>
      <c r="R35" s="18">
        <v>450</v>
      </c>
      <c r="S35" s="18">
        <v>450</v>
      </c>
      <c r="T35" s="18">
        <v>1800</v>
      </c>
      <c r="U35" s="7" t="s">
        <v>126</v>
      </c>
    </row>
    <row r="36" spans="2:21" ht="153" x14ac:dyDescent="0.25">
      <c r="B36" s="10" t="s">
        <v>160</v>
      </c>
      <c r="C36" s="10" t="s">
        <v>161</v>
      </c>
      <c r="D36" s="10" t="s">
        <v>162</v>
      </c>
      <c r="E36" s="10" t="s">
        <v>56</v>
      </c>
      <c r="F36" s="10" t="s">
        <v>163</v>
      </c>
      <c r="G36" s="10" t="s">
        <v>164</v>
      </c>
      <c r="H36" s="10" t="s">
        <v>165</v>
      </c>
      <c r="I36" s="10" t="s">
        <v>166</v>
      </c>
      <c r="J36" s="10" t="s">
        <v>167</v>
      </c>
      <c r="K36" s="10" t="s">
        <v>181</v>
      </c>
      <c r="L36" s="25" t="s">
        <v>182</v>
      </c>
      <c r="M36" s="25" t="s">
        <v>270</v>
      </c>
      <c r="N36" s="27" t="s">
        <v>27</v>
      </c>
      <c r="O36" s="28">
        <f>181/1102</f>
        <v>0.16424682395644283</v>
      </c>
      <c r="P36" s="29">
        <v>0.15</v>
      </c>
      <c r="Q36" s="29">
        <v>0.13</v>
      </c>
      <c r="R36" s="29">
        <v>0.11</v>
      </c>
      <c r="S36" s="29">
        <v>0.1</v>
      </c>
      <c r="T36" s="29">
        <v>0.1</v>
      </c>
      <c r="U36" s="10" t="s">
        <v>172</v>
      </c>
    </row>
    <row r="37" spans="2:21" ht="153" x14ac:dyDescent="0.25">
      <c r="B37" s="7" t="s">
        <v>160</v>
      </c>
      <c r="C37" s="7" t="s">
        <v>161</v>
      </c>
      <c r="D37" s="7" t="s">
        <v>162</v>
      </c>
      <c r="E37" s="7" t="s">
        <v>56</v>
      </c>
      <c r="F37" s="7" t="s">
        <v>163</v>
      </c>
      <c r="G37" s="7" t="s">
        <v>164</v>
      </c>
      <c r="H37" s="7" t="s">
        <v>165</v>
      </c>
      <c r="I37" s="7" t="s">
        <v>166</v>
      </c>
      <c r="J37" s="7" t="s">
        <v>167</v>
      </c>
      <c r="K37" s="7" t="s">
        <v>181</v>
      </c>
      <c r="L37" s="19" t="s">
        <v>183</v>
      </c>
      <c r="M37" s="19" t="s">
        <v>184</v>
      </c>
      <c r="N37" s="7" t="s">
        <v>27</v>
      </c>
      <c r="O37" s="14" t="s">
        <v>185</v>
      </c>
      <c r="P37" s="9">
        <v>0.05</v>
      </c>
      <c r="Q37" s="9">
        <v>0.15</v>
      </c>
      <c r="R37" s="9">
        <v>0.25</v>
      </c>
      <c r="S37" s="9">
        <v>0.35</v>
      </c>
      <c r="T37" s="9">
        <v>0.35</v>
      </c>
      <c r="U37" s="7" t="s">
        <v>172</v>
      </c>
    </row>
    <row r="38" spans="2:21" ht="153" x14ac:dyDescent="0.25">
      <c r="B38" s="10" t="s">
        <v>160</v>
      </c>
      <c r="C38" s="10" t="s">
        <v>161</v>
      </c>
      <c r="D38" s="10" t="s">
        <v>186</v>
      </c>
      <c r="E38" s="10" t="s">
        <v>70</v>
      </c>
      <c r="F38" s="10" t="s">
        <v>163</v>
      </c>
      <c r="G38" s="10" t="s">
        <v>164</v>
      </c>
      <c r="H38" s="10" t="s">
        <v>165</v>
      </c>
      <c r="I38" s="10" t="s">
        <v>166</v>
      </c>
      <c r="J38" s="10" t="s">
        <v>167</v>
      </c>
      <c r="K38" s="24" t="s">
        <v>187</v>
      </c>
      <c r="L38" s="24" t="s">
        <v>188</v>
      </c>
      <c r="M38" s="24" t="s">
        <v>189</v>
      </c>
      <c r="N38" s="24" t="s">
        <v>190</v>
      </c>
      <c r="O38" s="30">
        <v>1</v>
      </c>
      <c r="P38" s="30">
        <v>2</v>
      </c>
      <c r="Q38" s="30">
        <v>1</v>
      </c>
      <c r="R38" s="30">
        <v>1</v>
      </c>
      <c r="S38" s="30">
        <v>1</v>
      </c>
      <c r="T38" s="30">
        <v>5</v>
      </c>
      <c r="U38" s="24" t="s">
        <v>70</v>
      </c>
    </row>
    <row r="39" spans="2:21" ht="89.25" x14ac:dyDescent="0.25">
      <c r="B39" s="7" t="s">
        <v>160</v>
      </c>
      <c r="C39" s="7" t="s">
        <v>161</v>
      </c>
      <c r="D39" s="7" t="s">
        <v>191</v>
      </c>
      <c r="E39" s="7" t="s">
        <v>56</v>
      </c>
      <c r="F39" s="7" t="s">
        <v>192</v>
      </c>
      <c r="G39" s="7" t="s">
        <v>193</v>
      </c>
      <c r="H39" s="7" t="s">
        <v>194</v>
      </c>
      <c r="I39" s="7" t="s">
        <v>166</v>
      </c>
      <c r="J39" s="7" t="s">
        <v>167</v>
      </c>
      <c r="K39" s="7" t="s">
        <v>111</v>
      </c>
      <c r="L39" s="19" t="s">
        <v>195</v>
      </c>
      <c r="M39" s="7" t="s">
        <v>274</v>
      </c>
      <c r="N39" s="31" t="s">
        <v>99</v>
      </c>
      <c r="O39" s="32">
        <v>2</v>
      </c>
      <c r="P39" s="33">
        <v>2</v>
      </c>
      <c r="Q39" s="33">
        <v>12</v>
      </c>
      <c r="R39" s="33">
        <v>20</v>
      </c>
      <c r="S39" s="34">
        <v>50</v>
      </c>
      <c r="T39" s="34">
        <v>50</v>
      </c>
      <c r="U39" s="7" t="s">
        <v>172</v>
      </c>
    </row>
    <row r="40" spans="2:21" ht="89.25" x14ac:dyDescent="0.25">
      <c r="B40" s="10" t="s">
        <v>160</v>
      </c>
      <c r="C40" s="10" t="s">
        <v>161</v>
      </c>
      <c r="D40" s="10" t="s">
        <v>191</v>
      </c>
      <c r="E40" s="10" t="s">
        <v>56</v>
      </c>
      <c r="F40" s="10" t="s">
        <v>192</v>
      </c>
      <c r="G40" s="10" t="s">
        <v>193</v>
      </c>
      <c r="H40" s="10" t="s">
        <v>194</v>
      </c>
      <c r="I40" s="10" t="s">
        <v>166</v>
      </c>
      <c r="J40" s="10" t="s">
        <v>167</v>
      </c>
      <c r="K40" s="10" t="s">
        <v>111</v>
      </c>
      <c r="L40" s="25" t="s">
        <v>196</v>
      </c>
      <c r="M40" s="10" t="s">
        <v>197</v>
      </c>
      <c r="N40" s="35" t="s">
        <v>198</v>
      </c>
      <c r="O40" s="36">
        <v>0</v>
      </c>
      <c r="P40" s="36">
        <v>5</v>
      </c>
      <c r="Q40" s="36">
        <v>8</v>
      </c>
      <c r="R40" s="36">
        <v>12</v>
      </c>
      <c r="S40" s="37">
        <v>15</v>
      </c>
      <c r="T40" s="37">
        <v>15</v>
      </c>
      <c r="U40" s="10" t="s">
        <v>172</v>
      </c>
    </row>
    <row r="41" spans="2:21" ht="102" x14ac:dyDescent="0.25">
      <c r="B41" s="7" t="s">
        <v>160</v>
      </c>
      <c r="C41" s="7" t="s">
        <v>161</v>
      </c>
      <c r="D41" s="7" t="s">
        <v>191</v>
      </c>
      <c r="E41" s="7" t="s">
        <v>56</v>
      </c>
      <c r="F41" s="7" t="s">
        <v>199</v>
      </c>
      <c r="G41" s="7" t="s">
        <v>193</v>
      </c>
      <c r="H41" s="7" t="s">
        <v>200</v>
      </c>
      <c r="I41" s="7" t="s">
        <v>166</v>
      </c>
      <c r="J41" s="7" t="s">
        <v>167</v>
      </c>
      <c r="K41" s="7" t="s">
        <v>181</v>
      </c>
      <c r="L41" s="7" t="s">
        <v>201</v>
      </c>
      <c r="M41" s="7" t="s">
        <v>202</v>
      </c>
      <c r="N41" s="7" t="s">
        <v>203</v>
      </c>
      <c r="O41" s="14">
        <v>0</v>
      </c>
      <c r="P41" s="14">
        <v>1</v>
      </c>
      <c r="Q41" s="14">
        <v>1</v>
      </c>
      <c r="R41" s="14">
        <v>1</v>
      </c>
      <c r="S41" s="14">
        <v>1</v>
      </c>
      <c r="T41" s="14">
        <v>4</v>
      </c>
      <c r="U41" s="7" t="s">
        <v>126</v>
      </c>
    </row>
    <row r="42" spans="2:21" ht="165.75" x14ac:dyDescent="0.25">
      <c r="B42" s="10" t="s">
        <v>160</v>
      </c>
      <c r="C42" s="10" t="s">
        <v>161</v>
      </c>
      <c r="D42" s="10" t="s">
        <v>204</v>
      </c>
      <c r="E42" s="10" t="s">
        <v>56</v>
      </c>
      <c r="F42" s="10" t="s">
        <v>205</v>
      </c>
      <c r="G42" s="10" t="s">
        <v>206</v>
      </c>
      <c r="H42" s="10" t="s">
        <v>207</v>
      </c>
      <c r="I42" s="10" t="s">
        <v>166</v>
      </c>
      <c r="J42" s="10" t="s">
        <v>208</v>
      </c>
      <c r="K42" s="10" t="s">
        <v>136</v>
      </c>
      <c r="L42" s="10" t="s">
        <v>209</v>
      </c>
      <c r="M42" s="10" t="s">
        <v>210</v>
      </c>
      <c r="N42" s="27" t="s">
        <v>27</v>
      </c>
      <c r="O42" s="27" t="s">
        <v>211</v>
      </c>
      <c r="P42" s="38">
        <v>0.48</v>
      </c>
      <c r="Q42" s="11">
        <v>0.48</v>
      </c>
      <c r="R42" s="39">
        <v>0.48</v>
      </c>
      <c r="S42" s="40">
        <v>0.54300000000000004</v>
      </c>
      <c r="T42" s="40">
        <v>0.54300000000000004</v>
      </c>
      <c r="U42" s="10" t="s">
        <v>172</v>
      </c>
    </row>
    <row r="43" spans="2:21" ht="165.75" x14ac:dyDescent="0.25">
      <c r="B43" s="7" t="s">
        <v>160</v>
      </c>
      <c r="C43" s="7" t="s">
        <v>161</v>
      </c>
      <c r="D43" s="7" t="s">
        <v>204</v>
      </c>
      <c r="E43" s="7" t="s">
        <v>56</v>
      </c>
      <c r="F43" s="7" t="s">
        <v>212</v>
      </c>
      <c r="G43" s="7" t="s">
        <v>213</v>
      </c>
      <c r="H43" s="7" t="s">
        <v>214</v>
      </c>
      <c r="I43" s="7" t="s">
        <v>215</v>
      </c>
      <c r="J43" s="7" t="s">
        <v>216</v>
      </c>
      <c r="K43" s="7" t="s">
        <v>136</v>
      </c>
      <c r="L43" s="7" t="s">
        <v>217</v>
      </c>
      <c r="M43" s="7" t="s">
        <v>218</v>
      </c>
      <c r="N43" s="7" t="s">
        <v>27</v>
      </c>
      <c r="O43" s="41">
        <v>0.96899999999999997</v>
      </c>
      <c r="P43" s="41">
        <v>0.97899999999999998</v>
      </c>
      <c r="Q43" s="41">
        <v>0.98299999999999998</v>
      </c>
      <c r="R43" s="41">
        <v>0.98699999999999999</v>
      </c>
      <c r="S43" s="41">
        <v>0.99299999999999999</v>
      </c>
      <c r="T43" s="41">
        <v>0.99299999999999999</v>
      </c>
      <c r="U43" s="7" t="s">
        <v>172</v>
      </c>
    </row>
    <row r="44" spans="2:21" ht="127.5" x14ac:dyDescent="0.25">
      <c r="B44" s="10" t="s">
        <v>160</v>
      </c>
      <c r="C44" s="10" t="s">
        <v>161</v>
      </c>
      <c r="D44" s="10" t="s">
        <v>204</v>
      </c>
      <c r="E44" s="10" t="s">
        <v>56</v>
      </c>
      <c r="F44" s="10" t="s">
        <v>219</v>
      </c>
      <c r="G44" s="10" t="s">
        <v>206</v>
      </c>
      <c r="H44" s="10" t="s">
        <v>220</v>
      </c>
      <c r="I44" s="10" t="s">
        <v>215</v>
      </c>
      <c r="J44" s="10" t="s">
        <v>216</v>
      </c>
      <c r="K44" s="10" t="s">
        <v>111</v>
      </c>
      <c r="L44" s="42" t="s">
        <v>221</v>
      </c>
      <c r="M44" s="10" t="s">
        <v>222</v>
      </c>
      <c r="N44" s="10" t="s">
        <v>88</v>
      </c>
      <c r="O44" s="10">
        <v>53</v>
      </c>
      <c r="P44" s="43">
        <f>+O44+6</f>
        <v>59</v>
      </c>
      <c r="Q44" s="44">
        <f>+P44+12</f>
        <v>71</v>
      </c>
      <c r="R44" s="45">
        <f>+Q44+12+3</f>
        <v>86</v>
      </c>
      <c r="S44" s="46">
        <v>100</v>
      </c>
      <c r="T44" s="46">
        <v>100</v>
      </c>
      <c r="U44" s="10" t="s">
        <v>172</v>
      </c>
    </row>
    <row r="45" spans="2:21" ht="127.5" x14ac:dyDescent="0.25">
      <c r="B45" s="7" t="s">
        <v>160</v>
      </c>
      <c r="C45" s="7" t="s">
        <v>161</v>
      </c>
      <c r="D45" s="7" t="s">
        <v>204</v>
      </c>
      <c r="E45" s="7" t="s">
        <v>56</v>
      </c>
      <c r="F45" s="7" t="s">
        <v>219</v>
      </c>
      <c r="G45" s="7" t="s">
        <v>206</v>
      </c>
      <c r="H45" s="7" t="s">
        <v>220</v>
      </c>
      <c r="I45" s="7" t="s">
        <v>208</v>
      </c>
      <c r="J45" s="7" t="s">
        <v>223</v>
      </c>
      <c r="K45" s="7" t="s">
        <v>181</v>
      </c>
      <c r="L45" s="7" t="s">
        <v>224</v>
      </c>
      <c r="M45" s="7" t="s">
        <v>225</v>
      </c>
      <c r="N45" s="8" t="s">
        <v>27</v>
      </c>
      <c r="O45" s="9">
        <v>0.05</v>
      </c>
      <c r="P45" s="9">
        <v>0.08</v>
      </c>
      <c r="Q45" s="9">
        <v>0.1</v>
      </c>
      <c r="R45" s="9">
        <v>0.13</v>
      </c>
      <c r="S45" s="9">
        <v>0.15</v>
      </c>
      <c r="T45" s="9">
        <v>0.15</v>
      </c>
      <c r="U45" s="7" t="s">
        <v>172</v>
      </c>
    </row>
    <row r="46" spans="2:21" ht="114.75" x14ac:dyDescent="0.25">
      <c r="B46" s="10" t="s">
        <v>160</v>
      </c>
      <c r="C46" s="10" t="s">
        <v>161</v>
      </c>
      <c r="D46" s="10" t="s">
        <v>226</v>
      </c>
      <c r="E46" s="10" t="s">
        <v>56</v>
      </c>
      <c r="F46" s="10" t="s">
        <v>227</v>
      </c>
      <c r="G46" s="10" t="s">
        <v>228</v>
      </c>
      <c r="H46" s="10" t="s">
        <v>229</v>
      </c>
      <c r="I46" s="10" t="s">
        <v>230</v>
      </c>
      <c r="J46" s="10" t="s">
        <v>231</v>
      </c>
      <c r="K46" s="10" t="s">
        <v>181</v>
      </c>
      <c r="L46" s="10" t="s">
        <v>232</v>
      </c>
      <c r="M46" s="10" t="s">
        <v>233</v>
      </c>
      <c r="N46" s="10" t="s">
        <v>234</v>
      </c>
      <c r="O46" s="47">
        <v>8043951</v>
      </c>
      <c r="P46" s="48">
        <f>+O46+(0.2*(S46-O46))</f>
        <v>8149951</v>
      </c>
      <c r="Q46" s="48">
        <f>+O46+(0.4*(S46-O46))</f>
        <v>8255951</v>
      </c>
      <c r="R46" s="48">
        <f>+O46+(0.7*(S46-O46))</f>
        <v>8414951</v>
      </c>
      <c r="S46" s="48">
        <v>8573951</v>
      </c>
      <c r="T46" s="48">
        <v>8573951</v>
      </c>
      <c r="U46" s="10" t="s">
        <v>172</v>
      </c>
    </row>
    <row r="47" spans="2:21" ht="114.75" x14ac:dyDescent="0.25">
      <c r="B47" s="7" t="s">
        <v>160</v>
      </c>
      <c r="C47" s="7" t="s">
        <v>161</v>
      </c>
      <c r="D47" s="7" t="s">
        <v>226</v>
      </c>
      <c r="E47" s="7" t="s">
        <v>56</v>
      </c>
      <c r="F47" s="7" t="s">
        <v>227</v>
      </c>
      <c r="G47" s="7" t="s">
        <v>228</v>
      </c>
      <c r="H47" s="7" t="s">
        <v>229</v>
      </c>
      <c r="I47" s="7" t="s">
        <v>230</v>
      </c>
      <c r="J47" s="7" t="s">
        <v>231</v>
      </c>
      <c r="K47" s="7" t="s">
        <v>181</v>
      </c>
      <c r="L47" s="7" t="s">
        <v>235</v>
      </c>
      <c r="M47" s="7" t="s">
        <v>236</v>
      </c>
      <c r="N47" s="7" t="s">
        <v>234</v>
      </c>
      <c r="O47" s="49">
        <v>8036482</v>
      </c>
      <c r="P47" s="50">
        <f>+O47+100000</f>
        <v>8136482</v>
      </c>
      <c r="Q47" s="50">
        <f>+P47+100000</f>
        <v>8236482</v>
      </c>
      <c r="R47" s="50">
        <f>+Q47+100000</f>
        <v>8336482</v>
      </c>
      <c r="S47" s="50">
        <v>8516482</v>
      </c>
      <c r="T47" s="50">
        <v>8516482</v>
      </c>
      <c r="U47" s="49" t="s">
        <v>172</v>
      </c>
    </row>
    <row r="48" spans="2:21" ht="102" x14ac:dyDescent="0.25">
      <c r="B48" s="10" t="s">
        <v>160</v>
      </c>
      <c r="C48" s="10" t="s">
        <v>161</v>
      </c>
      <c r="D48" s="10" t="s">
        <v>226</v>
      </c>
      <c r="E48" s="10" t="s">
        <v>56</v>
      </c>
      <c r="F48" s="10" t="s">
        <v>237</v>
      </c>
      <c r="G48" s="10" t="s">
        <v>228</v>
      </c>
      <c r="H48" s="10" t="s">
        <v>229</v>
      </c>
      <c r="I48" s="10" t="s">
        <v>166</v>
      </c>
      <c r="J48" s="10" t="s">
        <v>215</v>
      </c>
      <c r="K48" s="10" t="s">
        <v>122</v>
      </c>
      <c r="L48" s="25" t="s">
        <v>272</v>
      </c>
      <c r="M48" s="10" t="s">
        <v>273</v>
      </c>
      <c r="N48" s="47" t="s">
        <v>234</v>
      </c>
      <c r="O48" s="51">
        <v>36170692</v>
      </c>
      <c r="P48" s="52">
        <f>+O48+(0.2*(S48-O48))</f>
        <v>36670692</v>
      </c>
      <c r="Q48" s="52">
        <f>+P48+(0.4*(S48-O48))</f>
        <v>37670692</v>
      </c>
      <c r="R48" s="52">
        <f>+O48+(0.7*(S48-O48))</f>
        <v>37920692</v>
      </c>
      <c r="S48" s="52">
        <v>38670692</v>
      </c>
      <c r="T48" s="52">
        <v>38670692</v>
      </c>
      <c r="U48" s="10" t="s">
        <v>126</v>
      </c>
    </row>
    <row r="49" spans="2:21" ht="102" x14ac:dyDescent="0.25">
      <c r="B49" s="7" t="s">
        <v>160</v>
      </c>
      <c r="C49" s="7" t="s">
        <v>161</v>
      </c>
      <c r="D49" s="7" t="s">
        <v>226</v>
      </c>
      <c r="E49" s="7" t="s">
        <v>56</v>
      </c>
      <c r="F49" s="7" t="s">
        <v>237</v>
      </c>
      <c r="G49" s="7" t="s">
        <v>228</v>
      </c>
      <c r="H49" s="7" t="s">
        <v>229</v>
      </c>
      <c r="I49" s="7" t="s">
        <v>166</v>
      </c>
      <c r="J49" s="7" t="s">
        <v>215</v>
      </c>
      <c r="K49" s="7" t="s">
        <v>122</v>
      </c>
      <c r="L49" s="19" t="s">
        <v>238</v>
      </c>
      <c r="M49" s="7" t="s">
        <v>239</v>
      </c>
      <c r="N49" s="49" t="s">
        <v>234</v>
      </c>
      <c r="O49" s="53">
        <v>34184673</v>
      </c>
      <c r="P49" s="54">
        <v>34884673</v>
      </c>
      <c r="Q49" s="54">
        <v>35584673</v>
      </c>
      <c r="R49" s="54">
        <v>36284673</v>
      </c>
      <c r="S49" s="54">
        <v>36984673</v>
      </c>
      <c r="T49" s="54">
        <v>36984673</v>
      </c>
      <c r="U49" s="7" t="s">
        <v>126</v>
      </c>
    </row>
    <row r="50" spans="2:21" ht="153" x14ac:dyDescent="0.25">
      <c r="B50" s="25" t="s">
        <v>160</v>
      </c>
      <c r="C50" s="25" t="s">
        <v>161</v>
      </c>
      <c r="D50" s="25" t="s">
        <v>240</v>
      </c>
      <c r="E50" s="25" t="s">
        <v>56</v>
      </c>
      <c r="F50" s="25" t="s">
        <v>241</v>
      </c>
      <c r="G50" s="25" t="s">
        <v>242</v>
      </c>
      <c r="H50" s="25" t="s">
        <v>243</v>
      </c>
      <c r="I50" s="25" t="s">
        <v>230</v>
      </c>
      <c r="J50" s="25" t="s">
        <v>215</v>
      </c>
      <c r="K50" s="25" t="s">
        <v>122</v>
      </c>
      <c r="L50" s="25" t="s">
        <v>244</v>
      </c>
      <c r="M50" s="55" t="s">
        <v>245</v>
      </c>
      <c r="N50" s="47" t="s">
        <v>234</v>
      </c>
      <c r="O50" s="51">
        <v>0</v>
      </c>
      <c r="P50" s="52">
        <v>248758</v>
      </c>
      <c r="Q50" s="52">
        <f>+P50+S50*0.3</f>
        <v>519473.8</v>
      </c>
      <c r="R50" s="52">
        <f>+(S50-Q50)/2+Q50</f>
        <v>710929.9</v>
      </c>
      <c r="S50" s="52">
        <v>902386</v>
      </c>
      <c r="T50" s="52">
        <v>902386</v>
      </c>
      <c r="U50" s="10" t="s">
        <v>172</v>
      </c>
    </row>
    <row r="51" spans="2:21" ht="153" x14ac:dyDescent="0.25">
      <c r="B51" s="19" t="s">
        <v>160</v>
      </c>
      <c r="C51" s="19" t="s">
        <v>161</v>
      </c>
      <c r="D51" s="19" t="s">
        <v>240</v>
      </c>
      <c r="E51" s="19" t="s">
        <v>56</v>
      </c>
      <c r="F51" s="19" t="s">
        <v>241</v>
      </c>
      <c r="G51" s="19" t="s">
        <v>242</v>
      </c>
      <c r="H51" s="19" t="s">
        <v>243</v>
      </c>
      <c r="I51" s="19" t="s">
        <v>230</v>
      </c>
      <c r="J51" s="19" t="s">
        <v>215</v>
      </c>
      <c r="K51" s="19" t="s">
        <v>122</v>
      </c>
      <c r="L51" s="19" t="s">
        <v>246</v>
      </c>
      <c r="M51" s="20" t="s">
        <v>247</v>
      </c>
      <c r="N51" s="56" t="s">
        <v>234</v>
      </c>
      <c r="O51" s="56">
        <v>0</v>
      </c>
      <c r="P51" s="54">
        <f>+S51/4</f>
        <v>2700000</v>
      </c>
      <c r="Q51" s="15">
        <f>+S51/4+P51</f>
        <v>5400000</v>
      </c>
      <c r="R51" s="15">
        <f>+S51/4+Q51</f>
        <v>8100000</v>
      </c>
      <c r="S51" s="18">
        <v>10800000</v>
      </c>
      <c r="T51" s="18">
        <v>10800000</v>
      </c>
      <c r="U51" s="7" t="s">
        <v>126</v>
      </c>
    </row>
    <row r="52" spans="2:21" ht="204" x14ac:dyDescent="0.25">
      <c r="B52" s="25" t="s">
        <v>160</v>
      </c>
      <c r="C52" s="25" t="s">
        <v>161</v>
      </c>
      <c r="D52" s="25" t="s">
        <v>248</v>
      </c>
      <c r="E52" s="25" t="s">
        <v>70</v>
      </c>
      <c r="F52" s="25" t="s">
        <v>249</v>
      </c>
      <c r="G52" s="25" t="s">
        <v>228</v>
      </c>
      <c r="H52" s="25" t="s">
        <v>250</v>
      </c>
      <c r="I52" s="25" t="s">
        <v>166</v>
      </c>
      <c r="J52" s="25" t="s">
        <v>208</v>
      </c>
      <c r="K52" s="25" t="s">
        <v>187</v>
      </c>
      <c r="L52" s="25" t="s">
        <v>251</v>
      </c>
      <c r="M52" s="55" t="s">
        <v>252</v>
      </c>
      <c r="N52" s="47" t="s">
        <v>73</v>
      </c>
      <c r="O52" s="52">
        <v>2</v>
      </c>
      <c r="P52" s="52">
        <v>3</v>
      </c>
      <c r="Q52" s="52">
        <v>2</v>
      </c>
      <c r="R52" s="52">
        <v>3</v>
      </c>
      <c r="S52" s="52">
        <v>2</v>
      </c>
      <c r="T52" s="52">
        <v>10</v>
      </c>
      <c r="U52" s="10" t="s">
        <v>70</v>
      </c>
    </row>
    <row r="53" spans="2:21" ht="204" x14ac:dyDescent="0.25">
      <c r="B53" s="19" t="s">
        <v>160</v>
      </c>
      <c r="C53" s="19" t="s">
        <v>161</v>
      </c>
      <c r="D53" s="19" t="s">
        <v>248</v>
      </c>
      <c r="E53" s="19" t="s">
        <v>70</v>
      </c>
      <c r="F53" s="19" t="s">
        <v>249</v>
      </c>
      <c r="G53" s="19" t="s">
        <v>228</v>
      </c>
      <c r="H53" s="19" t="s">
        <v>250</v>
      </c>
      <c r="I53" s="19" t="s">
        <v>208</v>
      </c>
      <c r="J53" s="19" t="s">
        <v>223</v>
      </c>
      <c r="K53" s="19" t="s">
        <v>187</v>
      </c>
      <c r="L53" s="19" t="s">
        <v>253</v>
      </c>
      <c r="M53" s="20" t="s">
        <v>254</v>
      </c>
      <c r="N53" s="56" t="s">
        <v>73</v>
      </c>
      <c r="O53" s="57">
        <v>2</v>
      </c>
      <c r="P53" s="54">
        <v>4</v>
      </c>
      <c r="Q53" s="15">
        <v>3</v>
      </c>
      <c r="R53" s="15">
        <v>3</v>
      </c>
      <c r="S53" s="18">
        <v>2</v>
      </c>
      <c r="T53" s="18">
        <v>12</v>
      </c>
      <c r="U53" s="7" t="s">
        <v>70</v>
      </c>
    </row>
    <row r="54" spans="2:21" ht="204" x14ac:dyDescent="0.25">
      <c r="B54" s="25" t="s">
        <v>160</v>
      </c>
      <c r="C54" s="25" t="s">
        <v>161</v>
      </c>
      <c r="D54" s="25" t="s">
        <v>248</v>
      </c>
      <c r="E54" s="25" t="s">
        <v>70</v>
      </c>
      <c r="F54" s="25" t="s">
        <v>249</v>
      </c>
      <c r="G54" s="25" t="s">
        <v>228</v>
      </c>
      <c r="H54" s="25" t="s">
        <v>250</v>
      </c>
      <c r="I54" s="25" t="s">
        <v>166</v>
      </c>
      <c r="J54" s="25" t="s">
        <v>208</v>
      </c>
      <c r="K54" s="25" t="s">
        <v>187</v>
      </c>
      <c r="L54" s="25" t="s">
        <v>255</v>
      </c>
      <c r="M54" s="55" t="s">
        <v>255</v>
      </c>
      <c r="N54" s="47" t="s">
        <v>73</v>
      </c>
      <c r="O54" s="52">
        <v>5</v>
      </c>
      <c r="P54" s="52">
        <v>6</v>
      </c>
      <c r="Q54" s="52">
        <v>2</v>
      </c>
      <c r="R54" s="52">
        <v>3</v>
      </c>
      <c r="S54" s="52">
        <v>2</v>
      </c>
      <c r="T54" s="52">
        <v>13</v>
      </c>
      <c r="U54" s="10" t="s">
        <v>70</v>
      </c>
    </row>
    <row r="55" spans="2:21" ht="89.25" x14ac:dyDescent="0.25">
      <c r="B55" s="19" t="s">
        <v>160</v>
      </c>
      <c r="C55" s="19" t="s">
        <v>161</v>
      </c>
      <c r="D55" s="19" t="s">
        <v>256</v>
      </c>
      <c r="E55" s="19" t="s">
        <v>70</v>
      </c>
      <c r="F55" s="19" t="s">
        <v>257</v>
      </c>
      <c r="G55" s="19" t="s">
        <v>228</v>
      </c>
      <c r="H55" s="19" t="s">
        <v>194</v>
      </c>
      <c r="I55" s="19" t="s">
        <v>166</v>
      </c>
      <c r="J55" s="19" t="s">
        <v>208</v>
      </c>
      <c r="K55" s="19" t="s">
        <v>44</v>
      </c>
      <c r="L55" s="19" t="s">
        <v>258</v>
      </c>
      <c r="M55" s="20" t="s">
        <v>259</v>
      </c>
      <c r="N55" s="56" t="s">
        <v>260</v>
      </c>
      <c r="O55" s="57">
        <v>10</v>
      </c>
      <c r="P55" s="54">
        <v>5</v>
      </c>
      <c r="Q55" s="15">
        <v>5</v>
      </c>
      <c r="R55" s="15">
        <v>5</v>
      </c>
      <c r="S55" s="18">
        <v>5</v>
      </c>
      <c r="T55" s="18">
        <v>20</v>
      </c>
      <c r="U55" s="7" t="s">
        <v>70</v>
      </c>
    </row>
    <row r="56" spans="2:21" ht="89.25" x14ac:dyDescent="0.25">
      <c r="B56" s="25" t="s">
        <v>160</v>
      </c>
      <c r="C56" s="25" t="s">
        <v>161</v>
      </c>
      <c r="D56" s="25" t="s">
        <v>256</v>
      </c>
      <c r="E56" s="25" t="s">
        <v>70</v>
      </c>
      <c r="F56" s="25" t="s">
        <v>257</v>
      </c>
      <c r="G56" s="25" t="s">
        <v>228</v>
      </c>
      <c r="H56" s="25" t="s">
        <v>194</v>
      </c>
      <c r="I56" s="73" t="s">
        <v>261</v>
      </c>
      <c r="J56" s="74"/>
      <c r="K56" s="25" t="s">
        <v>32</v>
      </c>
      <c r="L56" s="25" t="s">
        <v>262</v>
      </c>
      <c r="M56" s="55" t="s">
        <v>263</v>
      </c>
      <c r="N56" s="47" t="s">
        <v>27</v>
      </c>
      <c r="O56" s="58">
        <v>0.95</v>
      </c>
      <c r="P56" s="58">
        <v>1</v>
      </c>
      <c r="Q56" s="58">
        <v>1</v>
      </c>
      <c r="R56" s="58">
        <v>1</v>
      </c>
      <c r="S56" s="58">
        <v>1</v>
      </c>
      <c r="T56" s="58">
        <v>1</v>
      </c>
      <c r="U56" s="10" t="s">
        <v>70</v>
      </c>
    </row>
    <row r="57" spans="2:21" ht="89.25" x14ac:dyDescent="0.25">
      <c r="B57" s="19" t="s">
        <v>160</v>
      </c>
      <c r="C57" s="19" t="s">
        <v>161</v>
      </c>
      <c r="D57" s="19" t="s">
        <v>256</v>
      </c>
      <c r="E57" s="19" t="s">
        <v>70</v>
      </c>
      <c r="F57" s="19" t="s">
        <v>257</v>
      </c>
      <c r="G57" s="19" t="s">
        <v>228</v>
      </c>
      <c r="H57" s="19" t="s">
        <v>194</v>
      </c>
      <c r="I57" s="66" t="s">
        <v>264</v>
      </c>
      <c r="J57" s="67"/>
      <c r="K57" s="19" t="s">
        <v>29</v>
      </c>
      <c r="L57" s="19" t="s">
        <v>265</v>
      </c>
      <c r="M57" s="20" t="s">
        <v>266</v>
      </c>
      <c r="N57" s="56" t="s">
        <v>267</v>
      </c>
      <c r="O57" s="57">
        <v>2</v>
      </c>
      <c r="P57" s="54">
        <v>1</v>
      </c>
      <c r="Q57" s="15">
        <v>1</v>
      </c>
      <c r="R57" s="15">
        <v>1</v>
      </c>
      <c r="S57" s="18">
        <v>1</v>
      </c>
      <c r="T57" s="18">
        <v>4</v>
      </c>
      <c r="U57" s="7" t="s">
        <v>70</v>
      </c>
    </row>
  </sheetData>
  <mergeCells count="35">
    <mergeCell ref="B2:U2"/>
    <mergeCell ref="B3:B4"/>
    <mergeCell ref="C3:C4"/>
    <mergeCell ref="D3:D4"/>
    <mergeCell ref="E3:E4"/>
    <mergeCell ref="F3:H3"/>
    <mergeCell ref="I3:J3"/>
    <mergeCell ref="K3:K4"/>
    <mergeCell ref="L3:L4"/>
    <mergeCell ref="M3:M4"/>
    <mergeCell ref="N3:N4"/>
    <mergeCell ref="O3:O4"/>
    <mergeCell ref="P3:S3"/>
    <mergeCell ref="T3:T4"/>
    <mergeCell ref="U3:U4"/>
    <mergeCell ref="F6:H6"/>
    <mergeCell ref="I6:J6"/>
    <mergeCell ref="F7:H7"/>
    <mergeCell ref="I7:J7"/>
    <mergeCell ref="F5:H5"/>
    <mergeCell ref="I5:J5"/>
    <mergeCell ref="F8:H8"/>
    <mergeCell ref="I8:J8"/>
    <mergeCell ref="I57:J57"/>
    <mergeCell ref="F9:H9"/>
    <mergeCell ref="I9:J9"/>
    <mergeCell ref="F10:H10"/>
    <mergeCell ref="I10:J10"/>
    <mergeCell ref="F11:H11"/>
    <mergeCell ref="I11:J11"/>
    <mergeCell ref="F12:H12"/>
    <mergeCell ref="I12:J12"/>
    <mergeCell ref="F13:H13"/>
    <mergeCell ref="I13:J13"/>
    <mergeCell ref="I56:J56"/>
  </mergeCells>
  <conditionalFormatting sqref="D19:E19">
    <cfRule type="duplicateValues" dxfId="0" priority="1"/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14" scale="46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40A2EF6CD07144BA75104285A38F83" ma:contentTypeVersion="1" ma:contentTypeDescription="Crear nuevo documento." ma:contentTypeScope="" ma:versionID="eb9a0d72f7d2568fccdcda528e795922">
  <xsd:schema xmlns:xsd="http://www.w3.org/2001/XMLSchema" xmlns:xs="http://www.w3.org/2001/XMLSchema" xmlns:p="http://schemas.microsoft.com/office/2006/metadata/properties" xmlns:ns2="3845dc78-9c4e-4a50-b0f4-60d6eb63bf48" targetNamespace="http://schemas.microsoft.com/office/2006/metadata/properties" ma:root="true" ma:fieldsID="7a5527a5435f23f2adb2bc66d48616bd" ns2:_="">
    <xsd:import namespace="3845dc78-9c4e-4a50-b0f4-60d6eb63bf48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5dc78-9c4e-4a50-b0f4-60d6eb63bf48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3845dc78-9c4e-4a50-b0f4-60d6eb63bf48">2019</A_x00f1_o>
  </documentManagement>
</p:properties>
</file>

<file path=customXml/itemProps1.xml><?xml version="1.0" encoding="utf-8"?>
<ds:datastoreItem xmlns:ds="http://schemas.openxmlformats.org/officeDocument/2006/customXml" ds:itemID="{3B422281-9259-4A42-B403-8B495B77D4EA}"/>
</file>

<file path=customXml/itemProps2.xml><?xml version="1.0" encoding="utf-8"?>
<ds:datastoreItem xmlns:ds="http://schemas.openxmlformats.org/officeDocument/2006/customXml" ds:itemID="{C30BBFEE-0CB8-4C04-8E8B-6170FB16AB02}"/>
</file>

<file path=customXml/itemProps3.xml><?xml version="1.0" encoding="utf-8"?>
<ds:datastoreItem xmlns:ds="http://schemas.openxmlformats.org/officeDocument/2006/customXml" ds:itemID="{C2E45BA6-5E6F-4A1C-B63A-BDCB86211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PES 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Diana Paola Vargas Mojoco</dc:creator>
  <cp:lastModifiedBy>Amelia Carolina Navarro Onate</cp:lastModifiedBy>
  <cp:lastPrinted>2019-04-08T16:11:46Z</cp:lastPrinted>
  <dcterms:created xsi:type="dcterms:W3CDTF">2019-04-01T21:10:31Z</dcterms:created>
  <dcterms:modified xsi:type="dcterms:W3CDTF">2019-04-08T16:12:13Z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0x0101005140A2EF6CD07144BA75104285A38F83</vt:lpwstr>
  </property>
</Properties>
</file>